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80" windowWidth="16380" windowHeight="8010"/>
  </bookViews>
  <sheets>
    <sheet name="Лист1" sheetId="1" r:id="rId1"/>
  </sheets>
  <definedNames>
    <definedName name="_xlnm.Print_Titles" localSheetId="0">Лист1!$7:$7</definedName>
    <definedName name="_xlnm.Print_Area" localSheetId="0">Лист1!$A$1:$D$26</definedName>
  </definedNames>
  <calcPr calcId="145621"/>
</workbook>
</file>

<file path=xl/calcChain.xml><?xml version="1.0" encoding="utf-8"?>
<calcChain xmlns="http://schemas.openxmlformats.org/spreadsheetml/2006/main">
  <c r="F27" i="1" l="1"/>
  <c r="F28" i="1"/>
  <c r="F29" i="1"/>
  <c r="F30" i="1"/>
  <c r="F31" i="1"/>
  <c r="F32" i="1"/>
  <c r="F33" i="1"/>
  <c r="F34" i="1"/>
  <c r="F35" i="1"/>
  <c r="F36" i="1"/>
  <c r="F37" i="1"/>
  <c r="B26" i="1"/>
  <c r="B25" i="1"/>
  <c r="B24" i="1"/>
  <c r="B23" i="1"/>
  <c r="B22" i="1"/>
  <c r="B21" i="1"/>
  <c r="B20" i="1"/>
  <c r="B19" i="1"/>
  <c r="B17" i="1"/>
  <c r="B16" i="1"/>
  <c r="B15" i="1"/>
  <c r="B12" i="1"/>
  <c r="B13" i="1"/>
  <c r="B14" i="1"/>
  <c r="B11" i="1"/>
  <c r="B10" i="1"/>
</calcChain>
</file>

<file path=xl/sharedStrings.xml><?xml version="1.0" encoding="utf-8"?>
<sst xmlns="http://schemas.openxmlformats.org/spreadsheetml/2006/main" count="38" uniqueCount="30">
  <si>
    <t>Наименование мероприятия по профилактике</t>
  </si>
  <si>
    <t>Профилактический медицинский осмотр взрослого населения</t>
  </si>
  <si>
    <t>Стоимость единицы объёма медицинской помощи,рублей</t>
  </si>
  <si>
    <t>Стоимость единицы  объёма медицинской помощи, проводимой мобильными медицинскими бригадами, рублей</t>
  </si>
  <si>
    <t>Профилактический медицинский осмотр мужчин в определенные возрастные периоды</t>
  </si>
  <si>
    <t>Профилактический медицинский осмотр женщин в определенные возрастные периоды</t>
  </si>
  <si>
    <t>Комплексное посещение 18, 20, 22, 24, 26, 28, 30, 32, 34 лет</t>
  </si>
  <si>
    <t>Комплексное посещение 19, 21, 23, 25, 27, 29, 31, 33 лет</t>
  </si>
  <si>
    <t>Комплексное посещение 35, 37, 39 лет</t>
  </si>
  <si>
    <t>Комплексное посещение 36, 38 лет</t>
  </si>
  <si>
    <t>Комплексное посещение 40, 42, 44, 46, 48, 50, 52, 54, 56, 58, 60, 62, 64 лет</t>
  </si>
  <si>
    <t>Комплексное посещение 41, 43, 45, 47, 49, 51, 53, 55, 57, 59, 61, 63 лет</t>
  </si>
  <si>
    <t>Комплексное посещение 65, 67, 69, 71, 73, 75, 77, 79, 81, 83, 85, 87, 89, 91, 93, 95, 97, 99 лет</t>
  </si>
  <si>
    <t>Комплексное посещение 66, 68, 70, 72, 74, 76, 78, 80, 82, 84, 86, 88, 90, 92, 94, 96, 98 лет</t>
  </si>
  <si>
    <t>Комплексное посещение 51, 57, 63 лет</t>
  </si>
  <si>
    <t>Комплексное посещение 65, 71 года</t>
  </si>
  <si>
    <t>Комплексное посещение 66, 70, 72 лет</t>
  </si>
  <si>
    <t>Комплексное посещение 67, 69, 73, 75 лет</t>
  </si>
  <si>
    <t>Комплексное посещение 68, 74 лет</t>
  </si>
  <si>
    <t>Комплексное посещение 76, 78, 82, 84, 88, 90, 94, 96 лет</t>
  </si>
  <si>
    <t>Комплексное посещение 77, 83 лет</t>
  </si>
  <si>
    <t>Комплексное посещение 79, 81, 85 лет</t>
  </si>
  <si>
    <t>Комплексное посещение 80, 86, 92, 98 лет</t>
  </si>
  <si>
    <t>Комплексное посещение 87, 91, 93, 97, 99 лет</t>
  </si>
  <si>
    <t>Комплексное посещение 89, 95 лет</t>
  </si>
  <si>
    <t>Стоимость единицы  объёма медицинской помощи, проводимой в субботу, рублей</t>
  </si>
  <si>
    <t xml:space="preserve">             к Тарифному соглашению </t>
  </si>
  <si>
    <t>Тарифы на проведение профилактических медицинских осмотров взрослого населения на 2023 год, в том числе на оплату медицинской помощи, оказанной лицам, застрахованным на территории других субъектов  Российской Федерации и для взаиморасчетов между медицинскими организациями</t>
  </si>
  <si>
    <t xml:space="preserve">Приложение № 12       </t>
  </si>
  <si>
    <t xml:space="preserve">от 22.12.2022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</si>
</sst>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руб.-419];[Red]\-#,##0.00\ [$руб.-419]"/>
    <numFmt numFmtId="165" formatCode="\ #,##0.00&quot;    &quot;;\-#,##0.00&quot;    &quot;;&quot; -&quot;#&quot;    &quot;;@\ "/>
  </numFmts>
  <fonts count="11">
    <font>
      <sz val="11"/>
      <color indexed="8"/>
      <name val="Arial1"/>
      <charset val="204"/>
    </font>
    <font>
      <b/>
      <i/>
      <sz val="16"/>
      <color indexed="8"/>
      <name val="Arial1"/>
      <charset val="204"/>
    </font>
    <font>
      <b/>
      <i/>
      <u/>
      <sz val="11"/>
      <color indexed="8"/>
      <name val="Arial1"/>
      <charset val="204"/>
    </font>
    <font>
      <sz val="10"/>
      <color indexed="8"/>
      <name val="Arial1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  <xf numFmtId="0" fontId="3" fillId="0" borderId="0"/>
    <xf numFmtId="9" fontId="3" fillId="0" borderId="0"/>
    <xf numFmtId="165" fontId="4" fillId="0" borderId="0"/>
    <xf numFmtId="165" fontId="3" fillId="0" borderId="0"/>
  </cellStyleXfs>
  <cellXfs count="29">
    <xf numFmtId="0" fontId="0" fillId="0" borderId="0" xfId="0"/>
    <xf numFmtId="0" fontId="6" fillId="0" borderId="0" xfId="1" applyFont="1" applyFill="1" applyAlignment="1" applyProtection="1"/>
    <xf numFmtId="0" fontId="7" fillId="0" borderId="0" xfId="1" applyFont="1" applyFill="1" applyAlignment="1" applyProtection="1">
      <alignment horizontal="center" vertical="center"/>
    </xf>
    <xf numFmtId="0" fontId="9" fillId="0" borderId="1" xfId="1" applyFont="1" applyFill="1" applyBorder="1" applyAlignment="1" applyProtection="1">
      <alignment horizontal="center" vertical="center" wrapText="1"/>
    </xf>
    <xf numFmtId="165" fontId="6" fillId="0" borderId="4" xfId="8" applyFont="1" applyFill="1" applyBorder="1" applyAlignment="1" applyProtection="1">
      <alignment horizontal="center" vertical="center"/>
    </xf>
    <xf numFmtId="165" fontId="6" fillId="0" borderId="2" xfId="8" applyFont="1" applyFill="1" applyBorder="1" applyAlignment="1" applyProtection="1">
      <alignment horizontal="center" vertical="center"/>
    </xf>
    <xf numFmtId="0" fontId="6" fillId="0" borderId="3" xfId="1" applyFont="1" applyFill="1" applyBorder="1" applyAlignment="1" applyProtection="1"/>
    <xf numFmtId="0" fontId="6" fillId="0" borderId="1" xfId="1" applyFont="1" applyFill="1" applyBorder="1" applyAlignment="1" applyProtection="1"/>
    <xf numFmtId="165" fontId="6" fillId="0" borderId="1" xfId="8" applyFont="1" applyFill="1" applyBorder="1" applyAlignment="1" applyProtection="1">
      <alignment horizontal="center" vertical="center"/>
    </xf>
    <xf numFmtId="165" fontId="6" fillId="0" borderId="3" xfId="8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Alignment="1">
      <alignment horizontal="left"/>
    </xf>
    <xf numFmtId="0" fontId="8" fillId="0" borderId="0" xfId="0" applyNumberFormat="1" applyFont="1" applyFill="1" applyAlignment="1"/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left"/>
    </xf>
    <xf numFmtId="2" fontId="6" fillId="0" borderId="1" xfId="1" applyNumberFormat="1" applyFont="1" applyFill="1" applyBorder="1" applyAlignment="1" applyProtection="1">
      <alignment horizontal="center" vertical="center"/>
    </xf>
    <xf numFmtId="0" fontId="6" fillId="0" borderId="1" xfId="1" applyFont="1" applyFill="1" applyBorder="1" applyAlignment="1" applyProtection="1">
      <alignment vertical="center"/>
    </xf>
    <xf numFmtId="0" fontId="6" fillId="0" borderId="1" xfId="1" applyFont="1" applyFill="1" applyBorder="1" applyAlignment="1" applyProtection="1">
      <alignment vertical="center" wrapText="1"/>
    </xf>
    <xf numFmtId="4" fontId="6" fillId="0" borderId="0" xfId="1" applyNumberFormat="1" applyFont="1" applyFill="1" applyAlignment="1" applyProtection="1"/>
    <xf numFmtId="4" fontId="7" fillId="0" borderId="0" xfId="1" applyNumberFormat="1" applyFont="1" applyFill="1" applyAlignment="1" applyProtection="1">
      <alignment horizontal="center" vertical="center"/>
    </xf>
    <xf numFmtId="0" fontId="8" fillId="0" borderId="0" xfId="0" applyNumberFormat="1" applyFont="1" applyFill="1" applyBorder="1" applyAlignment="1">
      <alignment horizontal="right"/>
    </xf>
    <xf numFmtId="0" fontId="8" fillId="0" borderId="0" xfId="0" applyNumberFormat="1" applyFont="1" applyFill="1" applyAlignment="1">
      <alignment horizontal="right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 wrapText="1"/>
    </xf>
    <xf numFmtId="0" fontId="5" fillId="0" borderId="7" xfId="1" applyFont="1" applyFill="1" applyBorder="1" applyAlignment="1" applyProtection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2" borderId="1" xfId="1" applyFont="1" applyFill="1" applyBorder="1" applyAlignment="1" applyProtection="1">
      <alignment horizontal="center" vertical="center"/>
    </xf>
  </cellXfs>
  <cellStyles count="10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Процентный 2" xfId="7"/>
    <cellStyle name="Финансовый" xfId="8" builtinId="3"/>
    <cellStyle name="Финансовы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zoomScaleNormal="100" workbookViewId="0">
      <pane ySplit="7" topLeftCell="A8" activePane="bottomLeft" state="frozen"/>
      <selection pane="bottomLeft" activeCell="C4" sqref="C4"/>
    </sheetView>
  </sheetViews>
  <sheetFormatPr defaultColWidth="7" defaultRowHeight="18.75"/>
  <cols>
    <col min="1" max="1" width="81.5" style="1" customWidth="1"/>
    <col min="2" max="2" width="17.125" style="1" customWidth="1"/>
    <col min="3" max="3" width="18.5" style="1" customWidth="1"/>
    <col min="4" max="4" width="16.375" style="1" customWidth="1"/>
    <col min="5" max="7" width="7" style="1"/>
    <col min="8" max="8" width="9.125" style="18" bestFit="1" customWidth="1"/>
    <col min="9" max="16384" width="7" style="1"/>
  </cols>
  <sheetData>
    <row r="1" spans="1:8">
      <c r="B1" s="13"/>
      <c r="C1" s="20" t="s">
        <v>28</v>
      </c>
      <c r="D1" s="20"/>
      <c r="E1" s="14"/>
    </row>
    <row r="2" spans="1:8">
      <c r="B2" s="12"/>
      <c r="C2" s="21" t="s">
        <v>26</v>
      </c>
      <c r="D2" s="21"/>
      <c r="E2" s="12"/>
    </row>
    <row r="3" spans="1:8">
      <c r="B3" s="12"/>
      <c r="C3" s="21" t="s">
        <v>29</v>
      </c>
      <c r="D3" s="21"/>
      <c r="E3" s="11"/>
    </row>
    <row r="5" spans="1:8" ht="61.5" customHeight="1">
      <c r="A5" s="26" t="s">
        <v>27</v>
      </c>
      <c r="B5" s="26"/>
      <c r="C5" s="26"/>
      <c r="D5" s="26"/>
    </row>
    <row r="6" spans="1:8" ht="18.75" customHeight="1">
      <c r="A6" s="27"/>
      <c r="B6" s="27"/>
      <c r="C6" s="27"/>
    </row>
    <row r="7" spans="1:8" s="2" customFormat="1" ht="132.75" customHeight="1">
      <c r="A7" s="10" t="s">
        <v>0</v>
      </c>
      <c r="B7" s="3" t="s">
        <v>2</v>
      </c>
      <c r="C7" s="3" t="s">
        <v>3</v>
      </c>
      <c r="D7" s="3" t="s">
        <v>25</v>
      </c>
      <c r="H7" s="19"/>
    </row>
    <row r="8" spans="1:8" ht="19.899999999999999" customHeight="1">
      <c r="A8" s="28" t="s">
        <v>1</v>
      </c>
      <c r="B8" s="28"/>
      <c r="C8" s="28"/>
      <c r="D8" s="28"/>
    </row>
    <row r="9" spans="1:8">
      <c r="A9" s="22" t="s">
        <v>4</v>
      </c>
      <c r="B9" s="22"/>
      <c r="C9" s="22"/>
      <c r="D9" s="22"/>
    </row>
    <row r="10" spans="1:8">
      <c r="A10" s="16" t="s">
        <v>6</v>
      </c>
      <c r="B10" s="8">
        <f>ROUND(1122.29,0)</f>
        <v>1122</v>
      </c>
      <c r="C10" s="8">
        <v>1234</v>
      </c>
      <c r="D10" s="15">
        <v>1178</v>
      </c>
    </row>
    <row r="11" spans="1:8">
      <c r="A11" s="16" t="s">
        <v>7</v>
      </c>
      <c r="B11" s="8">
        <f>ROUND(798.33,0)</f>
        <v>798</v>
      </c>
      <c r="C11" s="8">
        <v>878</v>
      </c>
      <c r="D11" s="15">
        <v>838</v>
      </c>
    </row>
    <row r="12" spans="1:8">
      <c r="A12" s="16" t="s">
        <v>8</v>
      </c>
      <c r="B12" s="8">
        <f>ROUND(1012.375,0)</f>
        <v>1012</v>
      </c>
      <c r="C12" s="8">
        <v>1113</v>
      </c>
      <c r="D12" s="15">
        <v>1063</v>
      </c>
    </row>
    <row r="13" spans="1:8">
      <c r="A13" s="16" t="s">
        <v>9</v>
      </c>
      <c r="B13" s="8">
        <f>ROUND(1336.335,0)</f>
        <v>1336</v>
      </c>
      <c r="C13" s="8">
        <v>1470</v>
      </c>
      <c r="D13" s="15">
        <v>1403</v>
      </c>
    </row>
    <row r="14" spans="1:8">
      <c r="A14" s="16" t="s">
        <v>10</v>
      </c>
      <c r="B14" s="8">
        <f>ROUND(1509.885,0)</f>
        <v>1510</v>
      </c>
      <c r="C14" s="8">
        <v>1661</v>
      </c>
      <c r="D14" s="15">
        <v>1586</v>
      </c>
    </row>
    <row r="15" spans="1:8">
      <c r="A15" s="16" t="s">
        <v>11</v>
      </c>
      <c r="B15" s="8">
        <f>ROUND(1185.925,0)</f>
        <v>1186</v>
      </c>
      <c r="C15" s="8">
        <v>1305</v>
      </c>
      <c r="D15" s="15">
        <v>1245</v>
      </c>
    </row>
    <row r="16" spans="1:8" ht="37.5">
      <c r="A16" s="17" t="s">
        <v>12</v>
      </c>
      <c r="B16" s="8">
        <f>ROUND(1151.215,0)</f>
        <v>1151</v>
      </c>
      <c r="C16" s="8">
        <v>1266</v>
      </c>
      <c r="D16" s="15">
        <v>1209</v>
      </c>
    </row>
    <row r="17" spans="1:6" ht="37.5">
      <c r="A17" s="17" t="s">
        <v>13</v>
      </c>
      <c r="B17" s="8">
        <f>ROUND(1475.175,0)</f>
        <v>1475</v>
      </c>
      <c r="C17" s="8">
        <v>1623</v>
      </c>
      <c r="D17" s="15">
        <v>1549</v>
      </c>
    </row>
    <row r="18" spans="1:6">
      <c r="A18" s="23" t="s">
        <v>5</v>
      </c>
      <c r="B18" s="24"/>
      <c r="C18" s="24"/>
      <c r="D18" s="25"/>
    </row>
    <row r="19" spans="1:6">
      <c r="A19" s="16" t="s">
        <v>6</v>
      </c>
      <c r="B19" s="8">
        <f>ROUND(1527.24,0)</f>
        <v>1527</v>
      </c>
      <c r="C19" s="8">
        <v>1680</v>
      </c>
      <c r="D19" s="15">
        <v>1603</v>
      </c>
    </row>
    <row r="20" spans="1:6">
      <c r="A20" s="16" t="s">
        <v>7</v>
      </c>
      <c r="B20" s="8">
        <f>ROUND(1203.28,0)</f>
        <v>1203</v>
      </c>
      <c r="C20" s="8">
        <v>1323</v>
      </c>
      <c r="D20" s="15">
        <v>1263</v>
      </c>
    </row>
    <row r="21" spans="1:6">
      <c r="A21" s="16" t="s">
        <v>8</v>
      </c>
      <c r="B21" s="8">
        <f>ROUND(1417.325,0)</f>
        <v>1417</v>
      </c>
      <c r="C21" s="8">
        <v>1559</v>
      </c>
      <c r="D21" s="15">
        <v>1488</v>
      </c>
    </row>
    <row r="22" spans="1:6">
      <c r="A22" s="16" t="s">
        <v>9</v>
      </c>
      <c r="B22" s="8">
        <f>ROUND(1741.285,0)</f>
        <v>1741</v>
      </c>
      <c r="C22" s="8">
        <v>1915</v>
      </c>
      <c r="D22" s="15">
        <v>1828</v>
      </c>
    </row>
    <row r="23" spans="1:6">
      <c r="A23" s="16" t="s">
        <v>10</v>
      </c>
      <c r="B23" s="8">
        <f>ROUND(1914.835,0)</f>
        <v>1915</v>
      </c>
      <c r="C23" s="8">
        <v>2107</v>
      </c>
      <c r="D23" s="15">
        <v>2011</v>
      </c>
    </row>
    <row r="24" spans="1:6">
      <c r="A24" s="16" t="s">
        <v>11</v>
      </c>
      <c r="B24" s="8">
        <f>ROUND(1590.875,0)</f>
        <v>1591</v>
      </c>
      <c r="C24" s="8">
        <v>1750</v>
      </c>
      <c r="D24" s="15">
        <v>1671</v>
      </c>
    </row>
    <row r="25" spans="1:6" ht="37.5">
      <c r="A25" s="17" t="s">
        <v>12</v>
      </c>
      <c r="B25" s="8">
        <f>ROUND(1556.165,0)</f>
        <v>1556</v>
      </c>
      <c r="C25" s="8">
        <v>1712</v>
      </c>
      <c r="D25" s="15">
        <v>1634</v>
      </c>
    </row>
    <row r="26" spans="1:6" ht="37.5">
      <c r="A26" s="17" t="s">
        <v>13</v>
      </c>
      <c r="B26" s="8">
        <f>ROUND(1880.125,0)</f>
        <v>1880</v>
      </c>
      <c r="C26" s="8">
        <v>2068</v>
      </c>
      <c r="D26" s="15">
        <v>1974</v>
      </c>
    </row>
    <row r="27" spans="1:6" ht="37.9" hidden="1" customHeight="1">
      <c r="A27" s="6" t="s">
        <v>14</v>
      </c>
      <c r="B27" s="4"/>
      <c r="C27" s="9"/>
      <c r="D27" s="1">
        <v>0</v>
      </c>
      <c r="F27" s="1">
        <f t="shared" ref="F27:F37" si="0">ROUND(B27*5%+B27,0)</f>
        <v>0</v>
      </c>
    </row>
    <row r="28" spans="1:6" ht="37.9" hidden="1" customHeight="1">
      <c r="A28" s="7" t="s">
        <v>15</v>
      </c>
      <c r="B28" s="5"/>
      <c r="C28" s="8"/>
      <c r="D28" s="1">
        <v>0</v>
      </c>
      <c r="F28" s="1">
        <f t="shared" si="0"/>
        <v>0</v>
      </c>
    </row>
    <row r="29" spans="1:6" ht="37.9" hidden="1" customHeight="1">
      <c r="A29" s="7" t="s">
        <v>16</v>
      </c>
      <c r="B29" s="5"/>
      <c r="C29" s="8"/>
      <c r="D29" s="1">
        <v>0</v>
      </c>
      <c r="F29" s="1">
        <f t="shared" si="0"/>
        <v>0</v>
      </c>
    </row>
    <row r="30" spans="1:6" ht="37.9" hidden="1" customHeight="1">
      <c r="A30" s="7" t="s">
        <v>17</v>
      </c>
      <c r="B30" s="5"/>
      <c r="C30" s="8"/>
      <c r="D30" s="1">
        <v>0</v>
      </c>
      <c r="F30" s="1">
        <f t="shared" si="0"/>
        <v>0</v>
      </c>
    </row>
    <row r="31" spans="1:6" ht="37.9" hidden="1" customHeight="1">
      <c r="A31" s="7" t="s">
        <v>18</v>
      </c>
      <c r="B31" s="5"/>
      <c r="C31" s="8"/>
      <c r="D31" s="1">
        <v>0</v>
      </c>
      <c r="F31" s="1">
        <f t="shared" si="0"/>
        <v>0</v>
      </c>
    </row>
    <row r="32" spans="1:6" ht="37.9" hidden="1" customHeight="1">
      <c r="A32" s="7" t="s">
        <v>19</v>
      </c>
      <c r="B32" s="5"/>
      <c r="C32" s="8"/>
      <c r="D32" s="1">
        <v>0</v>
      </c>
      <c r="F32" s="1">
        <f t="shared" si="0"/>
        <v>0</v>
      </c>
    </row>
    <row r="33" spans="1:6" ht="37.9" hidden="1" customHeight="1">
      <c r="A33" s="7" t="s">
        <v>20</v>
      </c>
      <c r="B33" s="5"/>
      <c r="C33" s="8"/>
      <c r="D33" s="1">
        <v>0</v>
      </c>
      <c r="F33" s="1">
        <f t="shared" si="0"/>
        <v>0</v>
      </c>
    </row>
    <row r="34" spans="1:6" ht="37.9" hidden="1" customHeight="1">
      <c r="A34" s="7" t="s">
        <v>21</v>
      </c>
      <c r="B34" s="5"/>
      <c r="C34" s="8"/>
      <c r="D34" s="1">
        <v>0</v>
      </c>
      <c r="F34" s="1">
        <f t="shared" si="0"/>
        <v>0</v>
      </c>
    </row>
    <row r="35" spans="1:6" ht="37.9" hidden="1" customHeight="1">
      <c r="A35" s="7" t="s">
        <v>22</v>
      </c>
      <c r="B35" s="5"/>
      <c r="C35" s="8"/>
      <c r="D35" s="1">
        <v>0</v>
      </c>
      <c r="F35" s="1">
        <f t="shared" si="0"/>
        <v>0</v>
      </c>
    </row>
    <row r="36" spans="1:6" ht="37.9" hidden="1" customHeight="1">
      <c r="A36" s="7" t="s">
        <v>23</v>
      </c>
      <c r="B36" s="5"/>
      <c r="C36" s="8"/>
      <c r="D36" s="1">
        <v>0</v>
      </c>
      <c r="F36" s="1">
        <f t="shared" si="0"/>
        <v>0</v>
      </c>
    </row>
    <row r="37" spans="1:6" hidden="1">
      <c r="A37" s="7" t="s">
        <v>24</v>
      </c>
      <c r="B37" s="5"/>
      <c r="C37" s="8"/>
      <c r="D37" s="1">
        <v>0</v>
      </c>
      <c r="F37" s="1">
        <f t="shared" si="0"/>
        <v>0</v>
      </c>
    </row>
  </sheetData>
  <sheetProtection selectLockedCells="1" selectUnlockedCells="1"/>
  <mergeCells count="8">
    <mergeCell ref="C1:D1"/>
    <mergeCell ref="C3:D3"/>
    <mergeCell ref="C2:D2"/>
    <mergeCell ref="A9:D9"/>
    <mergeCell ref="A18:D18"/>
    <mergeCell ref="A5:D5"/>
    <mergeCell ref="A6:C6"/>
    <mergeCell ref="A8:D8"/>
  </mergeCells>
  <pageMargins left="0.98425196850393704" right="0.31496062992125984" top="0.39370078740157483" bottom="0.39370078740157483" header="0.51181102362204722" footer="0.51181102362204722"/>
  <pageSetup paperSize="9" scale="6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Н.А.Пачезерцева</dc:creator>
  <cp:lastModifiedBy>Светлана В. Малашенко</cp:lastModifiedBy>
  <cp:lastPrinted>2022-12-26T07:52:13Z</cp:lastPrinted>
  <dcterms:created xsi:type="dcterms:W3CDTF">2013-07-09T12:14:13Z</dcterms:created>
  <dcterms:modified xsi:type="dcterms:W3CDTF">2022-12-26T07:52:17Z</dcterms:modified>
</cp:coreProperties>
</file>