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35" windowWidth="17400" windowHeight="11040" tabRatio="674"/>
  </bookViews>
  <sheets>
    <sheet name="Медуслуги" sheetId="40" r:id="rId1"/>
    <sheet name="Свод" sheetId="42" state="hidden" r:id="rId2"/>
    <sheet name="Свод1" sheetId="43" state="hidden" r:id="rId3"/>
  </sheets>
  <definedNames>
    <definedName name="_xlnm._FilterDatabase" localSheetId="0" hidden="1">Медуслуги!$A$8:$S$283</definedName>
    <definedName name="_xlnm.Print_Titles" localSheetId="0">Медуслуги!$8:$12</definedName>
    <definedName name="_xlnm.Print_Area" localSheetId="0">Медуслуги!$A$1:$S$283</definedName>
  </definedNames>
  <calcPr calcId="145621"/>
</workbook>
</file>

<file path=xl/calcChain.xml><?xml version="1.0" encoding="utf-8"?>
<calcChain xmlns="http://schemas.openxmlformats.org/spreadsheetml/2006/main">
  <c r="G37" i="42" l="1"/>
  <c r="G36" i="42"/>
  <c r="E283" i="40"/>
  <c r="E281" i="40"/>
  <c r="Q142" i="40" l="1"/>
  <c r="N142" i="40"/>
  <c r="K142" i="40"/>
  <c r="Q136" i="40"/>
  <c r="N136" i="40"/>
  <c r="K136" i="40"/>
  <c r="Q135" i="40"/>
  <c r="N135" i="40"/>
  <c r="K135" i="40"/>
  <c r="Q134" i="40"/>
  <c r="N134" i="40"/>
  <c r="K134" i="40"/>
  <c r="Q133" i="40"/>
  <c r="N133" i="40"/>
  <c r="K133" i="40"/>
  <c r="Q132" i="40"/>
  <c r="N132" i="40"/>
  <c r="K132" i="40"/>
  <c r="R24" i="43" l="1"/>
  <c r="Q24" i="43"/>
  <c r="O24" i="43"/>
  <c r="N24" i="43"/>
  <c r="L24" i="43"/>
  <c r="K24" i="43"/>
  <c r="I24" i="43"/>
  <c r="H24" i="43"/>
  <c r="R22" i="43"/>
  <c r="Q22" i="43"/>
  <c r="O22" i="43"/>
  <c r="N22" i="43"/>
  <c r="L22" i="43"/>
  <c r="K22" i="43"/>
  <c r="I22" i="43"/>
  <c r="H22" i="43"/>
  <c r="R20" i="43"/>
  <c r="R19" i="43"/>
  <c r="Q19" i="43"/>
  <c r="O20" i="43"/>
  <c r="O19" i="43"/>
  <c r="N19" i="43"/>
  <c r="L20" i="43"/>
  <c r="L19" i="43"/>
  <c r="K19" i="43"/>
  <c r="H20" i="43"/>
  <c r="I20" i="43"/>
  <c r="I19" i="43"/>
  <c r="H19" i="43"/>
  <c r="R18" i="43"/>
  <c r="Q18" i="43"/>
  <c r="O18" i="43"/>
  <c r="N18" i="43"/>
  <c r="L18" i="43"/>
  <c r="K18" i="43"/>
  <c r="I18" i="43"/>
  <c r="H18" i="43"/>
  <c r="R13" i="43"/>
  <c r="Q13" i="43"/>
  <c r="O13" i="43"/>
  <c r="N13" i="43"/>
  <c r="L13" i="43"/>
  <c r="K13" i="43"/>
  <c r="H13" i="43"/>
  <c r="I13" i="43"/>
  <c r="R12" i="43"/>
  <c r="Q12" i="43"/>
  <c r="O12" i="43"/>
  <c r="N12" i="43"/>
  <c r="L12" i="43"/>
  <c r="K12" i="43"/>
  <c r="I12" i="43"/>
  <c r="H12" i="43"/>
  <c r="R11" i="43"/>
  <c r="Q11" i="43"/>
  <c r="O11" i="43"/>
  <c r="N11" i="43"/>
  <c r="L11" i="43"/>
  <c r="K11" i="43"/>
  <c r="I11" i="43"/>
  <c r="H11" i="43"/>
  <c r="R10" i="43"/>
  <c r="Q10" i="43"/>
  <c r="O10" i="43"/>
  <c r="N10" i="43"/>
  <c r="L10" i="43"/>
  <c r="K10" i="43"/>
  <c r="I10" i="43"/>
  <c r="H10" i="43"/>
  <c r="J24" i="43" l="1"/>
  <c r="P24" i="43"/>
  <c r="F24" i="43"/>
  <c r="G24" i="43"/>
  <c r="M24" i="43"/>
  <c r="E24" i="43"/>
  <c r="D24" i="43" l="1"/>
  <c r="J22" i="43"/>
  <c r="F22" i="43"/>
  <c r="P19" i="43"/>
  <c r="P13" i="43"/>
  <c r="M13" i="43"/>
  <c r="J13" i="43"/>
  <c r="G13" i="43"/>
  <c r="E13" i="43"/>
  <c r="P12" i="43"/>
  <c r="M12" i="43"/>
  <c r="J12" i="43"/>
  <c r="F12" i="43"/>
  <c r="G12" i="43"/>
  <c r="P11" i="43"/>
  <c r="M11" i="43"/>
  <c r="F11" i="43"/>
  <c r="J11" i="43"/>
  <c r="E11" i="43"/>
  <c r="G11" i="43"/>
  <c r="P10" i="43"/>
  <c r="J10" i="43"/>
  <c r="E10" i="43"/>
  <c r="G10" i="43"/>
  <c r="F10" i="43"/>
  <c r="M18" i="43" l="1"/>
  <c r="J18" i="43"/>
  <c r="J19" i="43"/>
  <c r="F20" i="43"/>
  <c r="E18" i="43"/>
  <c r="E22" i="43"/>
  <c r="D22" i="43" s="1"/>
  <c r="F18" i="43"/>
  <c r="F19" i="43"/>
  <c r="G19" i="43"/>
  <c r="G22" i="43"/>
  <c r="E19" i="43"/>
  <c r="M19" i="43"/>
  <c r="P22" i="43"/>
  <c r="G18" i="43"/>
  <c r="P18" i="43"/>
  <c r="G20" i="43"/>
  <c r="M22" i="43"/>
  <c r="D11" i="43"/>
  <c r="D10" i="43"/>
  <c r="E12" i="43"/>
  <c r="D12" i="43" s="1"/>
  <c r="F13" i="43"/>
  <c r="D13" i="43" s="1"/>
  <c r="M10" i="43"/>
  <c r="D19" i="43" l="1"/>
  <c r="D18" i="43"/>
  <c r="Q280" i="40"/>
  <c r="N280" i="40"/>
  <c r="K280" i="40"/>
  <c r="H280" i="40"/>
  <c r="G280" i="40"/>
  <c r="F280" i="40"/>
  <c r="Q279" i="40"/>
  <c r="N279" i="40"/>
  <c r="K279" i="40"/>
  <c r="H279" i="40"/>
  <c r="G279" i="40"/>
  <c r="F279" i="40"/>
  <c r="Q278" i="40"/>
  <c r="N278" i="40"/>
  <c r="K278" i="40"/>
  <c r="H278" i="40"/>
  <c r="G278" i="40"/>
  <c r="F278" i="40"/>
  <c r="Q277" i="40"/>
  <c r="N277" i="40"/>
  <c r="K277" i="40"/>
  <c r="H277" i="40"/>
  <c r="G277" i="40"/>
  <c r="F277" i="40"/>
  <c r="Q276" i="40"/>
  <c r="N276" i="40"/>
  <c r="K276" i="40"/>
  <c r="H276" i="40"/>
  <c r="G276" i="40"/>
  <c r="F276" i="40"/>
  <c r="Q275" i="40"/>
  <c r="N275" i="40"/>
  <c r="K275" i="40"/>
  <c r="H275" i="40"/>
  <c r="G275" i="40"/>
  <c r="F275" i="40"/>
  <c r="S274" i="40"/>
  <c r="R274" i="40"/>
  <c r="P274" i="40"/>
  <c r="P273" i="40" s="1"/>
  <c r="O274" i="40"/>
  <c r="O273" i="40" s="1"/>
  <c r="M274" i="40"/>
  <c r="M273" i="40" s="1"/>
  <c r="L274" i="40"/>
  <c r="L273" i="40" s="1"/>
  <c r="J274" i="40"/>
  <c r="I274" i="40"/>
  <c r="I273" i="40" s="1"/>
  <c r="S273" i="40"/>
  <c r="R273" i="40"/>
  <c r="G274" i="40" l="1"/>
  <c r="Q273" i="40"/>
  <c r="E278" i="40"/>
  <c r="J273" i="40"/>
  <c r="H273" i="40" s="1"/>
  <c r="F274" i="40"/>
  <c r="E274" i="40" s="1"/>
  <c r="I35" i="42" s="1"/>
  <c r="R35" i="42" s="1"/>
  <c r="E275" i="40"/>
  <c r="E277" i="40"/>
  <c r="K273" i="40"/>
  <c r="E276" i="40"/>
  <c r="E280" i="40"/>
  <c r="N273" i="40"/>
  <c r="E279" i="40"/>
  <c r="F273" i="40"/>
  <c r="G273" i="40" l="1"/>
  <c r="E273" i="40" s="1"/>
  <c r="S184" i="40"/>
  <c r="S183" i="40" s="1"/>
  <c r="R184" i="40"/>
  <c r="R183" i="40" s="1"/>
  <c r="P184" i="40"/>
  <c r="O184" i="40"/>
  <c r="M184" i="40"/>
  <c r="L184" i="40"/>
  <c r="L183" i="40" s="1"/>
  <c r="J184" i="40"/>
  <c r="J183" i="40" s="1"/>
  <c r="I184" i="40"/>
  <c r="I183" i="40" s="1"/>
  <c r="H188" i="40"/>
  <c r="H187" i="40"/>
  <c r="H185" i="40"/>
  <c r="O183" i="40"/>
  <c r="M183" i="40"/>
  <c r="K183" i="40" l="1"/>
  <c r="Q183" i="40"/>
  <c r="F183" i="40"/>
  <c r="G184" i="40"/>
  <c r="F184" i="40"/>
  <c r="P183" i="40"/>
  <c r="N183" i="40" s="1"/>
  <c r="H183" i="40"/>
  <c r="E184" i="40" l="1"/>
  <c r="I24" i="42" s="1"/>
  <c r="R24" i="42" s="1"/>
  <c r="G183" i="40"/>
  <c r="E183" i="40" s="1"/>
  <c r="Q92" i="40" l="1"/>
  <c r="N92" i="40"/>
  <c r="K92" i="40"/>
  <c r="H92" i="40"/>
  <c r="G92" i="40"/>
  <c r="F92" i="40"/>
  <c r="S91" i="40"/>
  <c r="S90" i="40" s="1"/>
  <c r="R91" i="40"/>
  <c r="R90" i="40" s="1"/>
  <c r="P91" i="40"/>
  <c r="O91" i="40"/>
  <c r="O90" i="40" s="1"/>
  <c r="M91" i="40"/>
  <c r="L91" i="40"/>
  <c r="L90" i="40" s="1"/>
  <c r="J91" i="40"/>
  <c r="I91" i="40"/>
  <c r="Q90" i="40" l="1"/>
  <c r="Q91" i="40"/>
  <c r="N91" i="40"/>
  <c r="E92" i="40"/>
  <c r="H91" i="40"/>
  <c r="P90" i="40"/>
  <c r="N90" i="40" s="1"/>
  <c r="K91" i="40"/>
  <c r="G91" i="40"/>
  <c r="I90" i="40"/>
  <c r="M90" i="40"/>
  <c r="K90" i="40" s="1"/>
  <c r="F91" i="40"/>
  <c r="J90" i="40"/>
  <c r="E91" i="40" l="1"/>
  <c r="H12" i="42" s="1"/>
  <c r="R12" i="42" s="1"/>
  <c r="G90" i="40"/>
  <c r="F90" i="40"/>
  <c r="H90" i="40"/>
  <c r="Q182" i="40" l="1"/>
  <c r="N182" i="40"/>
  <c r="K182" i="40"/>
  <c r="H182" i="40"/>
  <c r="G182" i="40"/>
  <c r="F182" i="40"/>
  <c r="Q181" i="40"/>
  <c r="N181" i="40"/>
  <c r="K181" i="40"/>
  <c r="H181" i="40"/>
  <c r="G181" i="40"/>
  <c r="F181" i="40"/>
  <c r="S180" i="40"/>
  <c r="R180" i="40"/>
  <c r="P180" i="40"/>
  <c r="O180" i="40"/>
  <c r="M180" i="40"/>
  <c r="L180" i="40"/>
  <c r="J180" i="40"/>
  <c r="I180" i="40"/>
  <c r="Q179" i="40"/>
  <c r="N179" i="40"/>
  <c r="K179" i="40"/>
  <c r="H179" i="40"/>
  <c r="G179" i="40"/>
  <c r="F179" i="40"/>
  <c r="Q178" i="40"/>
  <c r="N178" i="40"/>
  <c r="K178" i="40"/>
  <c r="H178" i="40"/>
  <c r="G178" i="40"/>
  <c r="F178" i="40"/>
  <c r="S177" i="40"/>
  <c r="R177" i="40"/>
  <c r="R176" i="40" s="1"/>
  <c r="P177" i="40"/>
  <c r="O177" i="40"/>
  <c r="M177" i="40"/>
  <c r="L177" i="40"/>
  <c r="J177" i="40"/>
  <c r="I177" i="40"/>
  <c r="H177" i="40" l="1"/>
  <c r="K180" i="40"/>
  <c r="E182" i="40"/>
  <c r="F23" i="42" s="1"/>
  <c r="E181" i="40"/>
  <c r="E23" i="42" s="1"/>
  <c r="N177" i="40"/>
  <c r="Q177" i="40"/>
  <c r="P176" i="40"/>
  <c r="K177" i="40"/>
  <c r="Q180" i="40"/>
  <c r="F180" i="40"/>
  <c r="G180" i="40"/>
  <c r="N180" i="40"/>
  <c r="G177" i="40"/>
  <c r="O176" i="40"/>
  <c r="S176" i="40"/>
  <c r="Q176" i="40" s="1"/>
  <c r="E179" i="40"/>
  <c r="D23" i="42" s="1"/>
  <c r="L176" i="40"/>
  <c r="E178" i="40"/>
  <c r="C23" i="42" s="1"/>
  <c r="H180" i="40"/>
  <c r="I176" i="40"/>
  <c r="M176" i="40"/>
  <c r="K176" i="40" s="1"/>
  <c r="F177" i="40"/>
  <c r="J176" i="40"/>
  <c r="R23" i="42" l="1"/>
  <c r="N176" i="40"/>
  <c r="E177" i="40"/>
  <c r="E180" i="40"/>
  <c r="G176" i="40"/>
  <c r="H176" i="40"/>
  <c r="F176" i="40"/>
  <c r="E176" i="40" l="1"/>
  <c r="Q104" i="40" l="1"/>
  <c r="N104" i="40"/>
  <c r="K104" i="40"/>
  <c r="H104" i="40"/>
  <c r="G104" i="40"/>
  <c r="F104" i="40"/>
  <c r="S103" i="40"/>
  <c r="S102" i="40" s="1"/>
  <c r="R103" i="40"/>
  <c r="R102" i="40" s="1"/>
  <c r="Q103" i="40"/>
  <c r="P103" i="40"/>
  <c r="P102" i="40" s="1"/>
  <c r="O103" i="40"/>
  <c r="M103" i="40"/>
  <c r="M102" i="40" s="1"/>
  <c r="L103" i="40"/>
  <c r="L102" i="40" s="1"/>
  <c r="J103" i="40"/>
  <c r="I103" i="40"/>
  <c r="K102" i="40" l="1"/>
  <c r="G103" i="40"/>
  <c r="K103" i="40"/>
  <c r="F103" i="40"/>
  <c r="N103" i="40"/>
  <c r="E104" i="40"/>
  <c r="J102" i="40"/>
  <c r="G102" i="40" s="1"/>
  <c r="Q102" i="40"/>
  <c r="O102" i="40"/>
  <c r="N102" i="40" s="1"/>
  <c r="H103" i="40"/>
  <c r="I102" i="40"/>
  <c r="E103" i="40" l="1"/>
  <c r="H15" i="42" s="1"/>
  <c r="R15" i="42" s="1"/>
  <c r="H102" i="40"/>
  <c r="F102" i="40"/>
  <c r="E102" i="40" s="1"/>
  <c r="Q69" i="40" l="1"/>
  <c r="N69" i="40"/>
  <c r="K69" i="40"/>
  <c r="H69" i="40"/>
  <c r="G69" i="40"/>
  <c r="F69" i="40"/>
  <c r="Q68" i="40"/>
  <c r="N68" i="40"/>
  <c r="K68" i="40"/>
  <c r="H68" i="40"/>
  <c r="G68" i="40"/>
  <c r="F68" i="40"/>
  <c r="Q67" i="40"/>
  <c r="N67" i="40"/>
  <c r="K67" i="40"/>
  <c r="H67" i="40"/>
  <c r="G67" i="40"/>
  <c r="F67" i="40"/>
  <c r="Q66" i="40"/>
  <c r="N66" i="40"/>
  <c r="K66" i="40"/>
  <c r="H66" i="40"/>
  <c r="G66" i="40"/>
  <c r="F66" i="40"/>
  <c r="Q65" i="40"/>
  <c r="N65" i="40"/>
  <c r="K65" i="40"/>
  <c r="H65" i="40"/>
  <c r="G65" i="40"/>
  <c r="F65" i="40"/>
  <c r="S64" i="40"/>
  <c r="R64" i="40"/>
  <c r="P64" i="40"/>
  <c r="O64" i="40"/>
  <c r="M64" i="40"/>
  <c r="L64" i="40"/>
  <c r="J64" i="40"/>
  <c r="I64" i="40"/>
  <c r="Q63" i="40"/>
  <c r="N63" i="40"/>
  <c r="K63" i="40"/>
  <c r="H63" i="40"/>
  <c r="G63" i="40"/>
  <c r="F63" i="40"/>
  <c r="Q62" i="40"/>
  <c r="N62" i="40"/>
  <c r="K62" i="40"/>
  <c r="H62" i="40"/>
  <c r="G62" i="40"/>
  <c r="F62" i="40"/>
  <c r="S61" i="40"/>
  <c r="R61" i="40"/>
  <c r="P61" i="40"/>
  <c r="O61" i="40"/>
  <c r="M61" i="40"/>
  <c r="L61" i="40"/>
  <c r="J61" i="40"/>
  <c r="I61" i="40"/>
  <c r="Q60" i="40"/>
  <c r="N60" i="40"/>
  <c r="K60" i="40"/>
  <c r="H60" i="40"/>
  <c r="G60" i="40"/>
  <c r="F60" i="40"/>
  <c r="Q59" i="40"/>
  <c r="N59" i="40"/>
  <c r="K59" i="40"/>
  <c r="H59" i="40"/>
  <c r="G59" i="40"/>
  <c r="F59" i="40"/>
  <c r="Q58" i="40"/>
  <c r="N58" i="40"/>
  <c r="K58" i="40"/>
  <c r="H58" i="40"/>
  <c r="G58" i="40"/>
  <c r="F58" i="40"/>
  <c r="Q57" i="40"/>
  <c r="N57" i="40"/>
  <c r="K57" i="40"/>
  <c r="H57" i="40"/>
  <c r="G57" i="40"/>
  <c r="F57" i="40"/>
  <c r="S56" i="40"/>
  <c r="R56" i="40"/>
  <c r="P56" i="40"/>
  <c r="O56" i="40"/>
  <c r="M56" i="40"/>
  <c r="L56" i="40"/>
  <c r="J56" i="40"/>
  <c r="I56" i="40"/>
  <c r="Q55" i="40"/>
  <c r="N55" i="40"/>
  <c r="K55" i="40"/>
  <c r="H55" i="40"/>
  <c r="G55" i="40"/>
  <c r="F55" i="40"/>
  <c r="Q54" i="40"/>
  <c r="N54" i="40"/>
  <c r="K54" i="40"/>
  <c r="H54" i="40"/>
  <c r="G54" i="40"/>
  <c r="F54" i="40"/>
  <c r="S53" i="40"/>
  <c r="R53" i="40"/>
  <c r="P53" i="40"/>
  <c r="P52" i="40" s="1"/>
  <c r="O53" i="40"/>
  <c r="M53" i="40"/>
  <c r="M52" i="40" s="1"/>
  <c r="L53" i="40"/>
  <c r="J53" i="40"/>
  <c r="I53" i="40"/>
  <c r="E63" i="40" l="1"/>
  <c r="E68" i="40"/>
  <c r="F53" i="40"/>
  <c r="F61" i="40"/>
  <c r="E69" i="40"/>
  <c r="E54" i="40"/>
  <c r="C8" i="42" s="1"/>
  <c r="N56" i="40"/>
  <c r="E59" i="40"/>
  <c r="E55" i="40"/>
  <c r="D8" i="42" s="1"/>
  <c r="E60" i="40"/>
  <c r="N61" i="40"/>
  <c r="E62" i="40"/>
  <c r="N64" i="40"/>
  <c r="E67" i="40"/>
  <c r="F56" i="40"/>
  <c r="F64" i="40"/>
  <c r="L52" i="40"/>
  <c r="K52" i="40" s="1"/>
  <c r="Q53" i="40"/>
  <c r="G56" i="40"/>
  <c r="E57" i="40"/>
  <c r="K61" i="40"/>
  <c r="Q61" i="40"/>
  <c r="G64" i="40"/>
  <c r="E65" i="40"/>
  <c r="I52" i="40"/>
  <c r="Q56" i="40"/>
  <c r="Q64" i="40"/>
  <c r="E58" i="40"/>
  <c r="E66" i="40"/>
  <c r="H53" i="40"/>
  <c r="N53" i="40"/>
  <c r="S52" i="40"/>
  <c r="G61" i="40"/>
  <c r="K53" i="40"/>
  <c r="O52" i="40"/>
  <c r="N52" i="40" s="1"/>
  <c r="K56" i="40"/>
  <c r="K64" i="40"/>
  <c r="J52" i="40"/>
  <c r="R52" i="40"/>
  <c r="G53" i="40"/>
  <c r="H61" i="40"/>
  <c r="H56" i="40"/>
  <c r="H64" i="40"/>
  <c r="E61" i="40" l="1"/>
  <c r="H8" i="42" s="1"/>
  <c r="E53" i="40"/>
  <c r="H52" i="40"/>
  <c r="E64" i="40"/>
  <c r="J8" i="42" s="1"/>
  <c r="Q52" i="40"/>
  <c r="G52" i="40"/>
  <c r="F52" i="40"/>
  <c r="E56" i="40"/>
  <c r="G8" i="42" s="1"/>
  <c r="R8" i="42" l="1"/>
  <c r="E52" i="40"/>
  <c r="Q101" i="40"/>
  <c r="N101" i="40"/>
  <c r="K101" i="40"/>
  <c r="H101" i="40"/>
  <c r="G101" i="40"/>
  <c r="F101" i="40"/>
  <c r="Q100" i="40"/>
  <c r="N100" i="40"/>
  <c r="K100" i="40"/>
  <c r="H100" i="40"/>
  <c r="G100" i="40"/>
  <c r="F100" i="40"/>
  <c r="Q99" i="40"/>
  <c r="N99" i="40"/>
  <c r="K99" i="40"/>
  <c r="H99" i="40"/>
  <c r="G99" i="40"/>
  <c r="F99" i="40"/>
  <c r="Q98" i="40"/>
  <c r="N98" i="40"/>
  <c r="K98" i="40"/>
  <c r="H98" i="40"/>
  <c r="G98" i="40"/>
  <c r="F98" i="40"/>
  <c r="S97" i="40"/>
  <c r="R97" i="40"/>
  <c r="R96" i="40" s="1"/>
  <c r="P97" i="40"/>
  <c r="P96" i="40" s="1"/>
  <c r="O97" i="40"/>
  <c r="M97" i="40"/>
  <c r="M96" i="40" s="1"/>
  <c r="L97" i="40"/>
  <c r="L96" i="40" s="1"/>
  <c r="J97" i="40"/>
  <c r="J96" i="40" s="1"/>
  <c r="I97" i="40"/>
  <c r="E98" i="40" l="1"/>
  <c r="E100" i="40"/>
  <c r="E99" i="40"/>
  <c r="K97" i="40"/>
  <c r="K96" i="40"/>
  <c r="N97" i="40"/>
  <c r="G97" i="40"/>
  <c r="E101" i="40"/>
  <c r="H97" i="40"/>
  <c r="F97" i="40"/>
  <c r="Q97" i="40"/>
  <c r="O96" i="40"/>
  <c r="N96" i="40" s="1"/>
  <c r="S96" i="40"/>
  <c r="Q96" i="40" s="1"/>
  <c r="I96" i="40"/>
  <c r="G96" i="40" l="1"/>
  <c r="E97" i="40"/>
  <c r="H14" i="42" s="1"/>
  <c r="R14" i="42" s="1"/>
  <c r="H96" i="40"/>
  <c r="F96" i="40"/>
  <c r="E96" i="40" l="1"/>
  <c r="Q192" i="40" l="1"/>
  <c r="N192" i="40"/>
  <c r="K192" i="40"/>
  <c r="H192" i="40"/>
  <c r="G192" i="40"/>
  <c r="F192" i="40"/>
  <c r="Q191" i="40"/>
  <c r="N191" i="40"/>
  <c r="K191" i="40"/>
  <c r="H191" i="40"/>
  <c r="G191" i="40"/>
  <c r="F191" i="40"/>
  <c r="E192" i="40" l="1"/>
  <c r="D25" i="42" s="1"/>
  <c r="E191" i="40"/>
  <c r="C25" i="42" s="1"/>
  <c r="Q208" i="40" l="1"/>
  <c r="N208" i="40"/>
  <c r="K208" i="40"/>
  <c r="H208" i="40"/>
  <c r="G208" i="40"/>
  <c r="F208" i="40"/>
  <c r="Q207" i="40"/>
  <c r="N207" i="40"/>
  <c r="K207" i="40"/>
  <c r="H207" i="40"/>
  <c r="G207" i="40"/>
  <c r="F207" i="40"/>
  <c r="S206" i="40"/>
  <c r="R206" i="40"/>
  <c r="P206" i="40"/>
  <c r="O206" i="40"/>
  <c r="M206" i="40"/>
  <c r="L206" i="40"/>
  <c r="J206" i="40"/>
  <c r="I206" i="40"/>
  <c r="Q205" i="40"/>
  <c r="N205" i="40"/>
  <c r="K205" i="40"/>
  <c r="H205" i="40"/>
  <c r="G205" i="40"/>
  <c r="F205" i="40"/>
  <c r="Q204" i="40"/>
  <c r="N204" i="40"/>
  <c r="K204" i="40"/>
  <c r="H204" i="40"/>
  <c r="G204" i="40"/>
  <c r="F204" i="40"/>
  <c r="Q203" i="40"/>
  <c r="N203" i="40"/>
  <c r="K203" i="40"/>
  <c r="H203" i="40"/>
  <c r="G203" i="40"/>
  <c r="F203" i="40"/>
  <c r="S202" i="40"/>
  <c r="R202" i="40"/>
  <c r="P202" i="40"/>
  <c r="O202" i="40"/>
  <c r="M202" i="40"/>
  <c r="L202" i="40"/>
  <c r="J202" i="40"/>
  <c r="I202" i="40"/>
  <c r="Q201" i="40"/>
  <c r="N201" i="40"/>
  <c r="K201" i="40"/>
  <c r="H201" i="40"/>
  <c r="G201" i="40"/>
  <c r="F201" i="40"/>
  <c r="Q200" i="40"/>
  <c r="N200" i="40"/>
  <c r="K200" i="40"/>
  <c r="H200" i="40"/>
  <c r="G200" i="40"/>
  <c r="F200" i="40"/>
  <c r="Q199" i="40"/>
  <c r="N199" i="40"/>
  <c r="K199" i="40"/>
  <c r="H199" i="40"/>
  <c r="G199" i="40"/>
  <c r="F199" i="40"/>
  <c r="Q198" i="40"/>
  <c r="N198" i="40"/>
  <c r="K198" i="40"/>
  <c r="H198" i="40"/>
  <c r="G198" i="40"/>
  <c r="F198" i="40"/>
  <c r="S197" i="40"/>
  <c r="R197" i="40"/>
  <c r="P197" i="40"/>
  <c r="O197" i="40"/>
  <c r="M197" i="40"/>
  <c r="L197" i="40"/>
  <c r="J197" i="40"/>
  <c r="I197" i="40"/>
  <c r="Q196" i="40"/>
  <c r="N196" i="40"/>
  <c r="K196" i="40"/>
  <c r="H196" i="40"/>
  <c r="G196" i="40"/>
  <c r="F196" i="40"/>
  <c r="Q195" i="40"/>
  <c r="N195" i="40"/>
  <c r="K195" i="40"/>
  <c r="H195" i="40"/>
  <c r="G195" i="40"/>
  <c r="F195" i="40"/>
  <c r="Q194" i="40"/>
  <c r="N194" i="40"/>
  <c r="K194" i="40"/>
  <c r="H194" i="40"/>
  <c r="G194" i="40"/>
  <c r="F194" i="40"/>
  <c r="S193" i="40"/>
  <c r="R193" i="40"/>
  <c r="P193" i="40"/>
  <c r="O193" i="40"/>
  <c r="M193" i="40"/>
  <c r="L193" i="40"/>
  <c r="J193" i="40"/>
  <c r="I193" i="40"/>
  <c r="S190" i="40"/>
  <c r="R190" i="40"/>
  <c r="P190" i="40"/>
  <c r="O190" i="40"/>
  <c r="M190" i="40"/>
  <c r="L190" i="40"/>
  <c r="J190" i="40"/>
  <c r="I190" i="40"/>
  <c r="E196" i="40" l="1"/>
  <c r="E201" i="40"/>
  <c r="Q202" i="40"/>
  <c r="E207" i="40"/>
  <c r="G190" i="40"/>
  <c r="K190" i="40"/>
  <c r="K193" i="40"/>
  <c r="E200" i="40"/>
  <c r="N202" i="40"/>
  <c r="K206" i="40"/>
  <c r="E204" i="40"/>
  <c r="N190" i="40"/>
  <c r="H193" i="40"/>
  <c r="E194" i="40"/>
  <c r="G197" i="40"/>
  <c r="F206" i="40"/>
  <c r="K197" i="40"/>
  <c r="E205" i="40"/>
  <c r="Q193" i="40"/>
  <c r="N197" i="40"/>
  <c r="E198" i="40"/>
  <c r="K202" i="40"/>
  <c r="L189" i="40"/>
  <c r="H202" i="40"/>
  <c r="E208" i="40"/>
  <c r="N193" i="40"/>
  <c r="M189" i="40"/>
  <c r="S189" i="40"/>
  <c r="E195" i="40"/>
  <c r="Q197" i="40"/>
  <c r="E203" i="40"/>
  <c r="G206" i="40"/>
  <c r="N206" i="40"/>
  <c r="P189" i="40"/>
  <c r="O189" i="40"/>
  <c r="G202" i="40"/>
  <c r="I189" i="40"/>
  <c r="F190" i="40"/>
  <c r="H190" i="40"/>
  <c r="Q190" i="40"/>
  <c r="G193" i="40"/>
  <c r="H197" i="40"/>
  <c r="E199" i="40"/>
  <c r="F202" i="40"/>
  <c r="E202" i="40" s="1"/>
  <c r="J25" i="42" s="1"/>
  <c r="H206" i="40"/>
  <c r="Q206" i="40"/>
  <c r="F193" i="40"/>
  <c r="F197" i="40"/>
  <c r="J189" i="40"/>
  <c r="R189" i="40"/>
  <c r="E197" i="40" l="1"/>
  <c r="H25" i="42" s="1"/>
  <c r="E193" i="40"/>
  <c r="G25" i="42" s="1"/>
  <c r="E190" i="40"/>
  <c r="E206" i="40"/>
  <c r="P25" i="42" s="1"/>
  <c r="Q189" i="40"/>
  <c r="K189" i="40"/>
  <c r="H189" i="40"/>
  <c r="N189" i="40"/>
  <c r="G189" i="40"/>
  <c r="F189" i="40"/>
  <c r="R25" i="42" l="1"/>
  <c r="E189" i="40"/>
  <c r="Q95" i="40" l="1"/>
  <c r="N95" i="40"/>
  <c r="K95" i="40"/>
  <c r="H95" i="40"/>
  <c r="G95" i="40"/>
  <c r="F95" i="40"/>
  <c r="S94" i="40"/>
  <c r="S93" i="40" s="1"/>
  <c r="R94" i="40"/>
  <c r="R93" i="40" s="1"/>
  <c r="P94" i="40"/>
  <c r="P93" i="40" s="1"/>
  <c r="O94" i="40"/>
  <c r="O93" i="40" s="1"/>
  <c r="M94" i="40"/>
  <c r="L94" i="40"/>
  <c r="L93" i="40" s="1"/>
  <c r="J94" i="40"/>
  <c r="I94" i="40"/>
  <c r="Q93" i="40" l="1"/>
  <c r="H94" i="40"/>
  <c r="N94" i="40"/>
  <c r="K94" i="40"/>
  <c r="Q94" i="40"/>
  <c r="G94" i="40"/>
  <c r="N93" i="40"/>
  <c r="E95" i="40"/>
  <c r="I93" i="40"/>
  <c r="M93" i="40"/>
  <c r="K93" i="40" s="1"/>
  <c r="F94" i="40"/>
  <c r="J93" i="40"/>
  <c r="G93" i="40" l="1"/>
  <c r="E94" i="40"/>
  <c r="H13" i="42" s="1"/>
  <c r="R13" i="42" s="1"/>
  <c r="F93" i="40"/>
  <c r="H93" i="40"/>
  <c r="E93" i="40" l="1"/>
  <c r="Q237" i="40" l="1"/>
  <c r="N237" i="40"/>
  <c r="K237" i="40"/>
  <c r="H237" i="40"/>
  <c r="G237" i="40"/>
  <c r="F237" i="40"/>
  <c r="Q236" i="40"/>
  <c r="N236" i="40"/>
  <c r="K236" i="40"/>
  <c r="H236" i="40"/>
  <c r="G236" i="40"/>
  <c r="F236" i="40"/>
  <c r="E236" i="40" l="1"/>
  <c r="C31" i="42" s="1"/>
  <c r="E237" i="40"/>
  <c r="D31" i="42" s="1"/>
  <c r="Q233" i="40" l="1"/>
  <c r="N233" i="40"/>
  <c r="K233" i="40"/>
  <c r="H233" i="40"/>
  <c r="G233" i="40"/>
  <c r="F233" i="40"/>
  <c r="Q232" i="40"/>
  <c r="N232" i="40"/>
  <c r="K232" i="40"/>
  <c r="H232" i="40"/>
  <c r="G232" i="40"/>
  <c r="F232" i="40"/>
  <c r="Q231" i="40"/>
  <c r="N231" i="40"/>
  <c r="K231" i="40"/>
  <c r="H231" i="40"/>
  <c r="G231" i="40"/>
  <c r="F231" i="40"/>
  <c r="Q230" i="40"/>
  <c r="N230" i="40"/>
  <c r="K230" i="40"/>
  <c r="H230" i="40"/>
  <c r="G230" i="40"/>
  <c r="F230" i="40"/>
  <c r="S229" i="40"/>
  <c r="S228" i="40" s="1"/>
  <c r="R229" i="40"/>
  <c r="R228" i="40" s="1"/>
  <c r="P229" i="40"/>
  <c r="P228" i="40" s="1"/>
  <c r="O229" i="40"/>
  <c r="M229" i="40"/>
  <c r="M228" i="40" s="1"/>
  <c r="L229" i="40"/>
  <c r="L228" i="40" s="1"/>
  <c r="J229" i="40"/>
  <c r="J228" i="40" s="1"/>
  <c r="I229" i="40"/>
  <c r="F229" i="40" l="1"/>
  <c r="N229" i="40"/>
  <c r="E232" i="40"/>
  <c r="I228" i="40"/>
  <c r="O228" i="40"/>
  <c r="Q229" i="40"/>
  <c r="E231" i="40"/>
  <c r="E233" i="40"/>
  <c r="E230" i="40"/>
  <c r="G229" i="40"/>
  <c r="K229" i="40"/>
  <c r="H229" i="40"/>
  <c r="E229" i="40" l="1"/>
  <c r="G30" i="42" l="1"/>
  <c r="R30" i="42" s="1"/>
  <c r="S155" i="40"/>
  <c r="R155" i="40"/>
  <c r="P155" i="40"/>
  <c r="O155" i="40"/>
  <c r="M155" i="40"/>
  <c r="L155" i="40"/>
  <c r="J155" i="40"/>
  <c r="I155" i="40"/>
  <c r="Q156" i="40"/>
  <c r="N156" i="40"/>
  <c r="K156" i="40"/>
  <c r="H156" i="40"/>
  <c r="G156" i="40"/>
  <c r="F156" i="40"/>
  <c r="N155" i="40" l="1"/>
  <c r="E156" i="40"/>
  <c r="K155" i="40"/>
  <c r="Q155" i="40"/>
  <c r="G155" i="40"/>
  <c r="K19" i="42" l="1"/>
  <c r="R19" i="42" s="1"/>
  <c r="H155" i="40"/>
  <c r="F155" i="40"/>
  <c r="E155" i="40" l="1"/>
  <c r="Q175" i="40"/>
  <c r="N175" i="40"/>
  <c r="K175" i="40"/>
  <c r="H175" i="40"/>
  <c r="G175" i="40"/>
  <c r="F175" i="40"/>
  <c r="Q174" i="40"/>
  <c r="N174" i="40"/>
  <c r="K174" i="40"/>
  <c r="H174" i="40"/>
  <c r="G174" i="40"/>
  <c r="F174" i="40"/>
  <c r="Q173" i="40"/>
  <c r="N173" i="40"/>
  <c r="K173" i="40"/>
  <c r="H173" i="40"/>
  <c r="G173" i="40"/>
  <c r="F173" i="40"/>
  <c r="Q172" i="40"/>
  <c r="N172" i="40"/>
  <c r="K172" i="40"/>
  <c r="H172" i="40"/>
  <c r="G172" i="40"/>
  <c r="F172" i="40"/>
  <c r="Q171" i="40"/>
  <c r="N171" i="40"/>
  <c r="K171" i="40"/>
  <c r="H171" i="40"/>
  <c r="G171" i="40"/>
  <c r="F171" i="40"/>
  <c r="Q170" i="40"/>
  <c r="N170" i="40"/>
  <c r="K170" i="40"/>
  <c r="H170" i="40"/>
  <c r="G170" i="40"/>
  <c r="F170" i="40"/>
  <c r="S169" i="40"/>
  <c r="R169" i="40"/>
  <c r="P169" i="40"/>
  <c r="O169" i="40"/>
  <c r="M169" i="40"/>
  <c r="L169" i="40"/>
  <c r="J169" i="40"/>
  <c r="I169" i="40"/>
  <c r="Q168" i="40"/>
  <c r="N168" i="40"/>
  <c r="K168" i="40"/>
  <c r="H168" i="40"/>
  <c r="G168" i="40"/>
  <c r="F168" i="40"/>
  <c r="S167" i="40"/>
  <c r="R167" i="40"/>
  <c r="P167" i="40"/>
  <c r="O167" i="40"/>
  <c r="M167" i="40"/>
  <c r="L167" i="40"/>
  <c r="J167" i="40"/>
  <c r="I167" i="40"/>
  <c r="H167" i="40" l="1"/>
  <c r="K169" i="40"/>
  <c r="Q169" i="40"/>
  <c r="E168" i="40"/>
  <c r="E171" i="40"/>
  <c r="E173" i="40"/>
  <c r="E175" i="40"/>
  <c r="K22" i="42" s="1"/>
  <c r="O166" i="40"/>
  <c r="N169" i="40"/>
  <c r="E170" i="40"/>
  <c r="R166" i="40"/>
  <c r="E172" i="40"/>
  <c r="M166" i="40"/>
  <c r="S166" i="40"/>
  <c r="G167" i="40"/>
  <c r="N167" i="40"/>
  <c r="F167" i="40"/>
  <c r="F169" i="40"/>
  <c r="E174" i="40"/>
  <c r="K167" i="40"/>
  <c r="Q167" i="40"/>
  <c r="H169" i="40"/>
  <c r="P166" i="40"/>
  <c r="G169" i="40"/>
  <c r="L166" i="40"/>
  <c r="K166" i="40" s="1"/>
  <c r="I166" i="40"/>
  <c r="J166" i="40"/>
  <c r="E169" i="40" l="1"/>
  <c r="I22" i="42" s="1"/>
  <c r="N166" i="40"/>
  <c r="Q166" i="40"/>
  <c r="E167" i="40"/>
  <c r="H22" i="42" s="1"/>
  <c r="G166" i="40"/>
  <c r="F166" i="40"/>
  <c r="H166" i="40"/>
  <c r="R22" i="42" l="1"/>
  <c r="E166" i="40"/>
  <c r="Q262" i="40" l="1"/>
  <c r="N262" i="40"/>
  <c r="K262" i="40"/>
  <c r="H262" i="40"/>
  <c r="G262" i="40"/>
  <c r="F262" i="40"/>
  <c r="S261" i="40"/>
  <c r="R261" i="40"/>
  <c r="P261" i="40"/>
  <c r="O261" i="40"/>
  <c r="M261" i="40"/>
  <c r="L261" i="40"/>
  <c r="J261" i="40"/>
  <c r="I261" i="40"/>
  <c r="Q260" i="40"/>
  <c r="N260" i="40"/>
  <c r="K260" i="40"/>
  <c r="H260" i="40"/>
  <c r="G260" i="40"/>
  <c r="F260" i="40"/>
  <c r="Q259" i="40"/>
  <c r="N259" i="40"/>
  <c r="K259" i="40"/>
  <c r="H259" i="40"/>
  <c r="G259" i="40"/>
  <c r="F259" i="40"/>
  <c r="S258" i="40"/>
  <c r="R258" i="40"/>
  <c r="P258" i="40"/>
  <c r="O258" i="40"/>
  <c r="M258" i="40"/>
  <c r="L258" i="40"/>
  <c r="J258" i="40"/>
  <c r="I258" i="40"/>
  <c r="N258" i="40" l="1"/>
  <c r="E259" i="40"/>
  <c r="Q258" i="40"/>
  <c r="G261" i="40"/>
  <c r="F258" i="40"/>
  <c r="S257" i="40"/>
  <c r="J257" i="40"/>
  <c r="K261" i="40"/>
  <c r="H261" i="40"/>
  <c r="E262" i="40"/>
  <c r="O257" i="40"/>
  <c r="K258" i="40"/>
  <c r="R257" i="40"/>
  <c r="E260" i="40"/>
  <c r="P257" i="40"/>
  <c r="N261" i="40"/>
  <c r="H258" i="40"/>
  <c r="G258" i="40"/>
  <c r="F261" i="40"/>
  <c r="Q261" i="40"/>
  <c r="I257" i="40"/>
  <c r="M257" i="40"/>
  <c r="L257" i="40"/>
  <c r="E258" i="40" l="1"/>
  <c r="G32" i="42" s="1"/>
  <c r="K257" i="40"/>
  <c r="E261" i="40"/>
  <c r="H32" i="42" s="1"/>
  <c r="N257" i="40"/>
  <c r="G257" i="40"/>
  <c r="Q257" i="40"/>
  <c r="F257" i="40"/>
  <c r="H257" i="40"/>
  <c r="Q215" i="40"/>
  <c r="N215" i="40"/>
  <c r="K215" i="40"/>
  <c r="H215" i="40"/>
  <c r="G215" i="40"/>
  <c r="F215" i="40"/>
  <c r="Q214" i="40"/>
  <c r="N214" i="40"/>
  <c r="K214" i="40"/>
  <c r="H214" i="40"/>
  <c r="G214" i="40"/>
  <c r="F214" i="40"/>
  <c r="Q213" i="40"/>
  <c r="N213" i="40"/>
  <c r="K213" i="40"/>
  <c r="H213" i="40"/>
  <c r="G213" i="40"/>
  <c r="F213" i="40"/>
  <c r="S212" i="40"/>
  <c r="S209" i="40" s="1"/>
  <c r="R212" i="40"/>
  <c r="P212" i="40"/>
  <c r="P209" i="40" s="1"/>
  <c r="O212" i="40"/>
  <c r="M212" i="40"/>
  <c r="L212" i="40"/>
  <c r="J212" i="40"/>
  <c r="J209" i="40" s="1"/>
  <c r="I212" i="40"/>
  <c r="I209" i="40" s="1"/>
  <c r="L211" i="40"/>
  <c r="H211" i="40"/>
  <c r="G211" i="40"/>
  <c r="Q210" i="40"/>
  <c r="N210" i="40"/>
  <c r="K210" i="40"/>
  <c r="H210" i="40"/>
  <c r="G210" i="40"/>
  <c r="F210" i="40"/>
  <c r="R32" i="42" l="1"/>
  <c r="K211" i="40"/>
  <c r="K20" i="43"/>
  <c r="E257" i="40"/>
  <c r="E215" i="40"/>
  <c r="E213" i="40"/>
  <c r="Q212" i="40"/>
  <c r="H209" i="40"/>
  <c r="L209" i="40"/>
  <c r="H212" i="40"/>
  <c r="N212" i="40"/>
  <c r="O211" i="40"/>
  <c r="K212" i="40"/>
  <c r="M209" i="40"/>
  <c r="G212" i="40"/>
  <c r="E214" i="40"/>
  <c r="E210" i="40"/>
  <c r="L26" i="42" s="1"/>
  <c r="F212" i="40"/>
  <c r="O209" i="40" l="1"/>
  <c r="N209" i="40" s="1"/>
  <c r="N20" i="43"/>
  <c r="M20" i="43" s="1"/>
  <c r="J20" i="43"/>
  <c r="L37" i="42"/>
  <c r="K209" i="40"/>
  <c r="R211" i="40"/>
  <c r="Q20" i="43" s="1"/>
  <c r="P20" i="43" s="1"/>
  <c r="N211" i="40"/>
  <c r="E212" i="40"/>
  <c r="P26" i="42" s="1"/>
  <c r="G209" i="40"/>
  <c r="E20" i="43" l="1"/>
  <c r="D20" i="43" s="1"/>
  <c r="Q211" i="40"/>
  <c r="R209" i="40"/>
  <c r="F211" i="40"/>
  <c r="E211" i="40" s="1"/>
  <c r="M26" i="42" s="1"/>
  <c r="M37" i="42" l="1"/>
  <c r="R26" i="42"/>
  <c r="Q209" i="40"/>
  <c r="F209" i="40"/>
  <c r="E209" i="40" s="1"/>
  <c r="Q143" i="40" l="1"/>
  <c r="N143" i="40"/>
  <c r="K143" i="40"/>
  <c r="H143" i="40"/>
  <c r="G143" i="40"/>
  <c r="F143" i="40"/>
  <c r="H142" i="40"/>
  <c r="G142" i="40"/>
  <c r="F142" i="40"/>
  <c r="Q141" i="40"/>
  <c r="N141" i="40"/>
  <c r="K141" i="40"/>
  <c r="H141" i="40"/>
  <c r="G141" i="40"/>
  <c r="F141" i="40"/>
  <c r="Q140" i="40"/>
  <c r="N140" i="40"/>
  <c r="K140" i="40"/>
  <c r="H140" i="40"/>
  <c r="G140" i="40"/>
  <c r="F140" i="40"/>
  <c r="Q139" i="40"/>
  <c r="N139" i="40"/>
  <c r="K139" i="40"/>
  <c r="H139" i="40"/>
  <c r="G139" i="40"/>
  <c r="F139" i="40"/>
  <c r="S138" i="40"/>
  <c r="R21" i="43" s="1"/>
  <c r="R138" i="40"/>
  <c r="Q21" i="43" s="1"/>
  <c r="P138" i="40"/>
  <c r="O21" i="43" s="1"/>
  <c r="O138" i="40"/>
  <c r="N21" i="43" s="1"/>
  <c r="M138" i="40"/>
  <c r="L21" i="43" s="1"/>
  <c r="L138" i="40"/>
  <c r="K21" i="43" s="1"/>
  <c r="J138" i="40"/>
  <c r="I21" i="43" s="1"/>
  <c r="I138" i="40"/>
  <c r="H21" i="43" s="1"/>
  <c r="Q137" i="40"/>
  <c r="N137" i="40"/>
  <c r="K137" i="40"/>
  <c r="H137" i="40"/>
  <c r="G137" i="40"/>
  <c r="F137" i="40"/>
  <c r="H136" i="40"/>
  <c r="G136" i="40"/>
  <c r="F136" i="40"/>
  <c r="H135" i="40"/>
  <c r="G135" i="40"/>
  <c r="F135" i="40"/>
  <c r="H134" i="40"/>
  <c r="G134" i="40"/>
  <c r="F134" i="40"/>
  <c r="H133" i="40"/>
  <c r="G133" i="40"/>
  <c r="F133" i="40"/>
  <c r="H132" i="40"/>
  <c r="G132" i="40"/>
  <c r="F132" i="40"/>
  <c r="S131" i="40"/>
  <c r="R131" i="40"/>
  <c r="P131" i="40"/>
  <c r="O131" i="40"/>
  <c r="M131" i="40"/>
  <c r="L131" i="40"/>
  <c r="J131" i="40"/>
  <c r="I131" i="40"/>
  <c r="Q130" i="40"/>
  <c r="N130" i="40"/>
  <c r="K130" i="40"/>
  <c r="H130" i="40"/>
  <c r="G130" i="40"/>
  <c r="F130" i="40"/>
  <c r="Q129" i="40"/>
  <c r="N129" i="40"/>
  <c r="K129" i="40"/>
  <c r="H129" i="40"/>
  <c r="G129" i="40"/>
  <c r="F129" i="40"/>
  <c r="Q128" i="40"/>
  <c r="N128" i="40"/>
  <c r="K128" i="40"/>
  <c r="H128" i="40"/>
  <c r="G128" i="40"/>
  <c r="F128" i="40"/>
  <c r="Q127" i="40"/>
  <c r="N127" i="40"/>
  <c r="K127" i="40"/>
  <c r="H127" i="40"/>
  <c r="G127" i="40"/>
  <c r="F127" i="40"/>
  <c r="Q126" i="40"/>
  <c r="N126" i="40"/>
  <c r="K126" i="40"/>
  <c r="H126" i="40"/>
  <c r="G126" i="40"/>
  <c r="F126" i="40"/>
  <c r="Q125" i="40"/>
  <c r="N125" i="40"/>
  <c r="K125" i="40"/>
  <c r="H125" i="40"/>
  <c r="G125" i="40"/>
  <c r="F125" i="40"/>
  <c r="S124" i="40"/>
  <c r="R124" i="40"/>
  <c r="P124" i="40"/>
  <c r="O124" i="40"/>
  <c r="M124" i="40"/>
  <c r="L124" i="40"/>
  <c r="J124" i="40"/>
  <c r="I124" i="40"/>
  <c r="Q123" i="40"/>
  <c r="N123" i="40"/>
  <c r="K123" i="40"/>
  <c r="H123" i="40"/>
  <c r="G123" i="40"/>
  <c r="F123" i="40"/>
  <c r="Q122" i="40"/>
  <c r="N122" i="40"/>
  <c r="K122" i="40"/>
  <c r="H122" i="40"/>
  <c r="G122" i="40"/>
  <c r="F122" i="40"/>
  <c r="Q121" i="40"/>
  <c r="N121" i="40"/>
  <c r="K121" i="40"/>
  <c r="H121" i="40"/>
  <c r="G121" i="40"/>
  <c r="F121" i="40"/>
  <c r="Q120" i="40"/>
  <c r="N120" i="40"/>
  <c r="K120" i="40"/>
  <c r="H120" i="40"/>
  <c r="G120" i="40"/>
  <c r="F120" i="40"/>
  <c r="S119" i="40"/>
  <c r="R119" i="40"/>
  <c r="P119" i="40"/>
  <c r="O119" i="40"/>
  <c r="M119" i="40"/>
  <c r="L119" i="40"/>
  <c r="J119" i="40"/>
  <c r="I119" i="40"/>
  <c r="Q118" i="40"/>
  <c r="N118" i="40"/>
  <c r="K118" i="40"/>
  <c r="H118" i="40"/>
  <c r="G118" i="40"/>
  <c r="F118" i="40"/>
  <c r="S117" i="40"/>
  <c r="R117" i="40"/>
  <c r="P117" i="40"/>
  <c r="O117" i="40"/>
  <c r="M117" i="40"/>
  <c r="L117" i="40"/>
  <c r="J117" i="40"/>
  <c r="I117" i="40"/>
  <c r="Q116" i="40"/>
  <c r="N116" i="40"/>
  <c r="K116" i="40"/>
  <c r="H116" i="40"/>
  <c r="G116" i="40"/>
  <c r="F116" i="40"/>
  <c r="Q115" i="40"/>
  <c r="N115" i="40"/>
  <c r="K115" i="40"/>
  <c r="H115" i="40"/>
  <c r="G115" i="40"/>
  <c r="F115" i="40"/>
  <c r="S114" i="40"/>
  <c r="R114" i="40"/>
  <c r="P114" i="40"/>
  <c r="O114" i="40"/>
  <c r="M114" i="40"/>
  <c r="L114" i="40"/>
  <c r="J114" i="40"/>
  <c r="I114" i="40"/>
  <c r="Q113" i="40"/>
  <c r="N113" i="40"/>
  <c r="K113" i="40"/>
  <c r="H113" i="40"/>
  <c r="G113" i="40"/>
  <c r="F113" i="40"/>
  <c r="Q112" i="40"/>
  <c r="N112" i="40"/>
  <c r="K112" i="40"/>
  <c r="H112" i="40"/>
  <c r="G112" i="40"/>
  <c r="F112" i="40"/>
  <c r="S111" i="40"/>
  <c r="R111" i="40"/>
  <c r="P111" i="40"/>
  <c r="O111" i="40"/>
  <c r="M111" i="40"/>
  <c r="L111" i="40"/>
  <c r="J111" i="40"/>
  <c r="I111" i="40"/>
  <c r="J21" i="43" l="1"/>
  <c r="P21" i="43"/>
  <c r="M21" i="43"/>
  <c r="E21" i="43"/>
  <c r="G21" i="43"/>
  <c r="F21" i="43"/>
  <c r="J110" i="40"/>
  <c r="P110" i="40"/>
  <c r="H111" i="40"/>
  <c r="H114" i="40"/>
  <c r="N114" i="40"/>
  <c r="L110" i="40"/>
  <c r="E121" i="40"/>
  <c r="Q124" i="40"/>
  <c r="E128" i="40"/>
  <c r="R110" i="40"/>
  <c r="E139" i="40"/>
  <c r="S110" i="40"/>
  <c r="I110" i="40"/>
  <c r="O110" i="40"/>
  <c r="M110" i="40"/>
  <c r="Q111" i="40"/>
  <c r="F117" i="40"/>
  <c r="E122" i="40"/>
  <c r="E125" i="40"/>
  <c r="H131" i="40"/>
  <c r="N131" i="40"/>
  <c r="E134" i="40"/>
  <c r="E136" i="40"/>
  <c r="H138" i="40"/>
  <c r="G114" i="40"/>
  <c r="Q119" i="40"/>
  <c r="G131" i="40"/>
  <c r="G138" i="40"/>
  <c r="E143" i="40"/>
  <c r="Q17" i="42" s="1"/>
  <c r="E112" i="40"/>
  <c r="C17" i="42" s="1"/>
  <c r="N124" i="40"/>
  <c r="E129" i="40"/>
  <c r="E137" i="40"/>
  <c r="E127" i="40"/>
  <c r="G111" i="40"/>
  <c r="F114" i="40"/>
  <c r="Q114" i="40"/>
  <c r="E116" i="40"/>
  <c r="F17" i="42" s="1"/>
  <c r="N117" i="40"/>
  <c r="E118" i="40"/>
  <c r="K119" i="40"/>
  <c r="E123" i="40"/>
  <c r="K131" i="40"/>
  <c r="E133" i="40"/>
  <c r="K138" i="40"/>
  <c r="Q138" i="40"/>
  <c r="E141" i="40"/>
  <c r="O17" i="42" s="1"/>
  <c r="O37" i="42" s="1"/>
  <c r="E115" i="40"/>
  <c r="E17" i="42" s="1"/>
  <c r="E132" i="40"/>
  <c r="K117" i="40"/>
  <c r="F119" i="40"/>
  <c r="N119" i="40"/>
  <c r="G124" i="40"/>
  <c r="F111" i="40"/>
  <c r="N111" i="40"/>
  <c r="E113" i="40"/>
  <c r="D17" i="42" s="1"/>
  <c r="H117" i="40"/>
  <c r="Q117" i="40"/>
  <c r="H119" i="40"/>
  <c r="K124" i="40"/>
  <c r="E130" i="40"/>
  <c r="F131" i="40"/>
  <c r="Q131" i="40"/>
  <c r="E140" i="40"/>
  <c r="E142" i="40"/>
  <c r="H124" i="40"/>
  <c r="K111" i="40"/>
  <c r="K114" i="40"/>
  <c r="E120" i="40"/>
  <c r="F124" i="40"/>
  <c r="E126" i="40"/>
  <c r="E135" i="40"/>
  <c r="N138" i="40"/>
  <c r="G117" i="40"/>
  <c r="G119" i="40"/>
  <c r="F138" i="40"/>
  <c r="E114" i="40" l="1"/>
  <c r="N110" i="40"/>
  <c r="K17" i="42"/>
  <c r="D21" i="43"/>
  <c r="E117" i="40"/>
  <c r="G17" i="42" s="1"/>
  <c r="E111" i="40"/>
  <c r="E138" i="40"/>
  <c r="N17" i="42" s="1"/>
  <c r="N37" i="42" s="1"/>
  <c r="G110" i="40"/>
  <c r="Q110" i="40"/>
  <c r="E131" i="40"/>
  <c r="J17" i="42" s="1"/>
  <c r="E119" i="40"/>
  <c r="H17" i="42" s="1"/>
  <c r="E124" i="40"/>
  <c r="I17" i="42" s="1"/>
  <c r="F110" i="40"/>
  <c r="H110" i="40"/>
  <c r="K110" i="40"/>
  <c r="R17" i="42" l="1"/>
  <c r="E110" i="40"/>
  <c r="Q51" i="40" l="1"/>
  <c r="N51" i="40"/>
  <c r="K51" i="40"/>
  <c r="H51" i="40"/>
  <c r="G51" i="40"/>
  <c r="F51" i="40"/>
  <c r="Q50" i="40"/>
  <c r="N50" i="40"/>
  <c r="K50" i="40"/>
  <c r="H50" i="40"/>
  <c r="G50" i="40"/>
  <c r="F50" i="40"/>
  <c r="Q49" i="40"/>
  <c r="N49" i="40"/>
  <c r="K49" i="40"/>
  <c r="H49" i="40"/>
  <c r="G49" i="40"/>
  <c r="F49" i="40"/>
  <c r="S48" i="40"/>
  <c r="R48" i="40"/>
  <c r="P48" i="40"/>
  <c r="O48" i="40"/>
  <c r="M48" i="40"/>
  <c r="L48" i="40"/>
  <c r="J48" i="40"/>
  <c r="I48" i="40"/>
  <c r="Q47" i="40"/>
  <c r="N47" i="40"/>
  <c r="K47" i="40"/>
  <c r="H47" i="40"/>
  <c r="G47" i="40"/>
  <c r="F47" i="40"/>
  <c r="S46" i="40"/>
  <c r="R46" i="40"/>
  <c r="P46" i="40"/>
  <c r="O46" i="40"/>
  <c r="M46" i="40"/>
  <c r="L46" i="40"/>
  <c r="J46" i="40"/>
  <c r="I46" i="40"/>
  <c r="J45" i="40" l="1"/>
  <c r="P45" i="40"/>
  <c r="K46" i="40"/>
  <c r="N48" i="40"/>
  <c r="E49" i="40"/>
  <c r="E51" i="40"/>
  <c r="N46" i="40"/>
  <c r="E47" i="40"/>
  <c r="C7" i="42" s="1"/>
  <c r="R45" i="40"/>
  <c r="E50" i="40"/>
  <c r="M45" i="40"/>
  <c r="G48" i="40"/>
  <c r="Q48" i="40"/>
  <c r="H46" i="40"/>
  <c r="L45" i="40"/>
  <c r="K45" i="40" s="1"/>
  <c r="K48" i="40"/>
  <c r="G46" i="40"/>
  <c r="F46" i="40"/>
  <c r="Q46" i="40"/>
  <c r="H48" i="40"/>
  <c r="O45" i="40"/>
  <c r="S45" i="40"/>
  <c r="F48" i="40"/>
  <c r="I45" i="40"/>
  <c r="N45" i="40" l="1"/>
  <c r="Q45" i="40"/>
  <c r="E48" i="40"/>
  <c r="G7" i="42" s="1"/>
  <c r="R7" i="42" s="1"/>
  <c r="E46" i="40"/>
  <c r="G45" i="40"/>
  <c r="H45" i="40"/>
  <c r="F45" i="40"/>
  <c r="E45" i="40" l="1"/>
  <c r="Q227" i="40" l="1"/>
  <c r="N227" i="40"/>
  <c r="K227" i="40"/>
  <c r="H227" i="40"/>
  <c r="G227" i="40"/>
  <c r="F227" i="40"/>
  <c r="S226" i="40"/>
  <c r="R226" i="40"/>
  <c r="P226" i="40"/>
  <c r="O226" i="40"/>
  <c r="M226" i="40"/>
  <c r="L226" i="40"/>
  <c r="J226" i="40"/>
  <c r="I226" i="40"/>
  <c r="Q225" i="40"/>
  <c r="N225" i="40"/>
  <c r="K225" i="40"/>
  <c r="H225" i="40"/>
  <c r="G225" i="40"/>
  <c r="F225" i="40"/>
  <c r="S224" i="40"/>
  <c r="R224" i="40"/>
  <c r="P224" i="40"/>
  <c r="O224" i="40"/>
  <c r="M224" i="40"/>
  <c r="L224" i="40"/>
  <c r="J224" i="40"/>
  <c r="I224" i="40"/>
  <c r="K226" i="40" l="1"/>
  <c r="Q226" i="40"/>
  <c r="M223" i="40"/>
  <c r="Q224" i="40"/>
  <c r="E227" i="40"/>
  <c r="L223" i="40"/>
  <c r="I223" i="40"/>
  <c r="S223" i="40"/>
  <c r="N226" i="40"/>
  <c r="O223" i="40"/>
  <c r="G226" i="40"/>
  <c r="K224" i="40"/>
  <c r="F224" i="40"/>
  <c r="P223" i="40"/>
  <c r="E225" i="40"/>
  <c r="H226" i="40"/>
  <c r="H224" i="40"/>
  <c r="N224" i="40"/>
  <c r="F226" i="40"/>
  <c r="J223" i="40"/>
  <c r="R223" i="40"/>
  <c r="G224" i="40"/>
  <c r="K223" i="40" l="1"/>
  <c r="N223" i="40"/>
  <c r="F223" i="40"/>
  <c r="G223" i="40"/>
  <c r="E226" i="40"/>
  <c r="H29" i="42" s="1"/>
  <c r="H223" i="40"/>
  <c r="Q223" i="40"/>
  <c r="E224" i="40"/>
  <c r="G29" i="42" s="1"/>
  <c r="R29" i="42" l="1"/>
  <c r="E223" i="40"/>
  <c r="Q44" i="40" l="1"/>
  <c r="N44" i="40"/>
  <c r="K44" i="40"/>
  <c r="H44" i="40"/>
  <c r="G44" i="40"/>
  <c r="F44" i="40"/>
  <c r="Q43" i="40"/>
  <c r="N43" i="40"/>
  <c r="K43" i="40"/>
  <c r="H43" i="40"/>
  <c r="G43" i="40"/>
  <c r="F43" i="40"/>
  <c r="Q42" i="40"/>
  <c r="N42" i="40"/>
  <c r="K42" i="40"/>
  <c r="H42" i="40"/>
  <c r="G42" i="40"/>
  <c r="F42" i="40"/>
  <c r="Q41" i="40"/>
  <c r="N41" i="40"/>
  <c r="K41" i="40"/>
  <c r="H41" i="40"/>
  <c r="G41" i="40"/>
  <c r="F41" i="40"/>
  <c r="Q40" i="40"/>
  <c r="N40" i="40"/>
  <c r="K40" i="40"/>
  <c r="H40" i="40"/>
  <c r="G40" i="40"/>
  <c r="F40" i="40"/>
  <c r="S39" i="40"/>
  <c r="R39" i="40"/>
  <c r="P39" i="40"/>
  <c r="O39" i="40"/>
  <c r="M39" i="40"/>
  <c r="L39" i="40"/>
  <c r="J39" i="40"/>
  <c r="I39" i="40"/>
  <c r="Q38" i="40"/>
  <c r="N38" i="40"/>
  <c r="K38" i="40"/>
  <c r="H38" i="40"/>
  <c r="G38" i="40"/>
  <c r="F38" i="40"/>
  <c r="Q37" i="40"/>
  <c r="N37" i="40"/>
  <c r="K37" i="40"/>
  <c r="H37" i="40"/>
  <c r="G37" i="40"/>
  <c r="F37" i="40"/>
  <c r="Q36" i="40"/>
  <c r="N36" i="40"/>
  <c r="K36" i="40"/>
  <c r="H36" i="40"/>
  <c r="G36" i="40"/>
  <c r="F36" i="40"/>
  <c r="Q35" i="40"/>
  <c r="N35" i="40"/>
  <c r="K35" i="40"/>
  <c r="H35" i="40"/>
  <c r="G35" i="40"/>
  <c r="F35" i="40"/>
  <c r="Q34" i="40"/>
  <c r="N34" i="40"/>
  <c r="K34" i="40"/>
  <c r="H34" i="40"/>
  <c r="G34" i="40"/>
  <c r="F34" i="40"/>
  <c r="S33" i="40"/>
  <c r="R33" i="40"/>
  <c r="P33" i="40"/>
  <c r="O33" i="40"/>
  <c r="M33" i="40"/>
  <c r="L33" i="40"/>
  <c r="J33" i="40"/>
  <c r="I33" i="40"/>
  <c r="Q32" i="40"/>
  <c r="N32" i="40"/>
  <c r="K32" i="40"/>
  <c r="H32" i="40"/>
  <c r="G32" i="40"/>
  <c r="F32" i="40"/>
  <c r="Q31" i="40"/>
  <c r="N31" i="40"/>
  <c r="K31" i="40"/>
  <c r="H31" i="40"/>
  <c r="G31" i="40"/>
  <c r="F31" i="40"/>
  <c r="Q30" i="40"/>
  <c r="N30" i="40"/>
  <c r="K30" i="40"/>
  <c r="H30" i="40"/>
  <c r="G30" i="40"/>
  <c r="F30" i="40"/>
  <c r="Q29" i="40"/>
  <c r="N29" i="40"/>
  <c r="K29" i="40"/>
  <c r="H29" i="40"/>
  <c r="G29" i="40"/>
  <c r="F29" i="40"/>
  <c r="Q28" i="40"/>
  <c r="N28" i="40"/>
  <c r="K28" i="40"/>
  <c r="H28" i="40"/>
  <c r="G28" i="40"/>
  <c r="F28" i="40"/>
  <c r="S27" i="40"/>
  <c r="R27" i="40"/>
  <c r="P27" i="40"/>
  <c r="O27" i="40"/>
  <c r="M27" i="40"/>
  <c r="L27" i="40"/>
  <c r="J27" i="40"/>
  <c r="I27" i="40"/>
  <c r="Q26" i="40"/>
  <c r="N26" i="40"/>
  <c r="K26" i="40"/>
  <c r="H26" i="40"/>
  <c r="G26" i="40"/>
  <c r="F26" i="40"/>
  <c r="Q25" i="40"/>
  <c r="N25" i="40"/>
  <c r="K25" i="40"/>
  <c r="H25" i="40"/>
  <c r="G25" i="40"/>
  <c r="F25" i="40"/>
  <c r="Q24" i="40"/>
  <c r="N24" i="40"/>
  <c r="K24" i="40"/>
  <c r="H24" i="40"/>
  <c r="G24" i="40"/>
  <c r="F24" i="40"/>
  <c r="Q23" i="40"/>
  <c r="N23" i="40"/>
  <c r="K23" i="40"/>
  <c r="H23" i="40"/>
  <c r="G23" i="40"/>
  <c r="F23" i="40"/>
  <c r="Q22" i="40"/>
  <c r="N22" i="40"/>
  <c r="K22" i="40"/>
  <c r="H22" i="40"/>
  <c r="G22" i="40"/>
  <c r="F22" i="40"/>
  <c r="Q21" i="40"/>
  <c r="N21" i="40"/>
  <c r="K21" i="40"/>
  <c r="H21" i="40"/>
  <c r="G21" i="40"/>
  <c r="F21" i="40"/>
  <c r="S20" i="40"/>
  <c r="R20" i="40"/>
  <c r="P20" i="40"/>
  <c r="O20" i="40"/>
  <c r="M20" i="40"/>
  <c r="L20" i="40"/>
  <c r="J20" i="40"/>
  <c r="I20" i="40"/>
  <c r="Q19" i="40"/>
  <c r="N19" i="40"/>
  <c r="K19" i="40"/>
  <c r="H19" i="40"/>
  <c r="G19" i="40"/>
  <c r="F19" i="40"/>
  <c r="Q18" i="40"/>
  <c r="N18" i="40"/>
  <c r="K18" i="40"/>
  <c r="H18" i="40"/>
  <c r="G18" i="40"/>
  <c r="F18" i="40"/>
  <c r="S17" i="40"/>
  <c r="R17" i="40"/>
  <c r="P17" i="40"/>
  <c r="O17" i="40"/>
  <c r="M17" i="40"/>
  <c r="L17" i="40"/>
  <c r="J17" i="40"/>
  <c r="I17" i="40"/>
  <c r="Q16" i="40"/>
  <c r="N16" i="40"/>
  <c r="K16" i="40"/>
  <c r="H16" i="40"/>
  <c r="G16" i="40"/>
  <c r="F16" i="40"/>
  <c r="Q15" i="40"/>
  <c r="N15" i="40"/>
  <c r="K15" i="40"/>
  <c r="H15" i="40"/>
  <c r="G15" i="40"/>
  <c r="F15" i="40"/>
  <c r="S14" i="40"/>
  <c r="R14" i="40"/>
  <c r="P14" i="40"/>
  <c r="O14" i="40"/>
  <c r="M14" i="40"/>
  <c r="L14" i="40"/>
  <c r="J14" i="40"/>
  <c r="I14" i="40"/>
  <c r="M13" i="40" l="1"/>
  <c r="S13" i="40"/>
  <c r="J13" i="40"/>
  <c r="P13" i="40"/>
  <c r="O13" i="40"/>
  <c r="L13" i="40"/>
  <c r="R13" i="40"/>
  <c r="I13" i="40"/>
  <c r="H14" i="40"/>
  <c r="H17" i="40"/>
  <c r="E18" i="40"/>
  <c r="E6" i="42" s="1"/>
  <c r="E37" i="42" s="1"/>
  <c r="H20" i="40"/>
  <c r="E23" i="40"/>
  <c r="E30" i="40"/>
  <c r="K33" i="40"/>
  <c r="Q33" i="40"/>
  <c r="E35" i="40"/>
  <c r="E37" i="40"/>
  <c r="K39" i="40"/>
  <c r="Q14" i="40"/>
  <c r="K20" i="40"/>
  <c r="K14" i="40"/>
  <c r="H39" i="40"/>
  <c r="N39" i="40"/>
  <c r="E40" i="40"/>
  <c r="Q17" i="40"/>
  <c r="E19" i="40"/>
  <c r="F6" i="42" s="1"/>
  <c r="F37" i="42" s="1"/>
  <c r="K27" i="40"/>
  <c r="E29" i="40"/>
  <c r="E31" i="40"/>
  <c r="N33" i="40"/>
  <c r="E43" i="40"/>
  <c r="G17" i="40"/>
  <c r="Q39" i="40"/>
  <c r="E42" i="40"/>
  <c r="F17" i="40"/>
  <c r="F20" i="40"/>
  <c r="E22" i="40"/>
  <c r="E26" i="40"/>
  <c r="E34" i="40"/>
  <c r="E44" i="40"/>
  <c r="E15" i="40"/>
  <c r="C6" i="42" s="1"/>
  <c r="K17" i="40"/>
  <c r="N20" i="40"/>
  <c r="E21" i="40"/>
  <c r="H27" i="40"/>
  <c r="F27" i="40"/>
  <c r="E38" i="40"/>
  <c r="G39" i="40"/>
  <c r="E32" i="40"/>
  <c r="H33" i="40"/>
  <c r="E28" i="40"/>
  <c r="E41" i="40"/>
  <c r="G14" i="40"/>
  <c r="N17" i="40"/>
  <c r="E24" i="40"/>
  <c r="N27" i="40"/>
  <c r="G33" i="40"/>
  <c r="F14" i="40"/>
  <c r="N14" i="40"/>
  <c r="E16" i="40"/>
  <c r="D6" i="42" s="1"/>
  <c r="D37" i="42" s="1"/>
  <c r="Q20" i="40"/>
  <c r="E25" i="40"/>
  <c r="Q27" i="40"/>
  <c r="F33" i="40"/>
  <c r="E36" i="40"/>
  <c r="F39" i="40"/>
  <c r="G20" i="40"/>
  <c r="G27" i="40"/>
  <c r="E39" i="42" l="1"/>
  <c r="K6" i="42"/>
  <c r="C37" i="42"/>
  <c r="C39" i="42" s="1"/>
  <c r="E17" i="40"/>
  <c r="E27" i="40"/>
  <c r="H6" i="42" s="1"/>
  <c r="Q13" i="40"/>
  <c r="E20" i="40"/>
  <c r="G6" i="42" s="1"/>
  <c r="K13" i="40"/>
  <c r="E39" i="40"/>
  <c r="P6" i="42" s="1"/>
  <c r="E14" i="40"/>
  <c r="G13" i="40"/>
  <c r="N13" i="40"/>
  <c r="E33" i="40"/>
  <c r="J6" i="42" s="1"/>
  <c r="F13" i="40"/>
  <c r="H13" i="40"/>
  <c r="R6" i="42" l="1"/>
  <c r="E13" i="40"/>
  <c r="Q222" i="40" l="1"/>
  <c r="N222" i="40"/>
  <c r="K222" i="40"/>
  <c r="H222" i="40"/>
  <c r="G222" i="40"/>
  <c r="F222" i="40"/>
  <c r="Q221" i="40"/>
  <c r="N221" i="40"/>
  <c r="K221" i="40"/>
  <c r="H221" i="40"/>
  <c r="G221" i="40"/>
  <c r="F221" i="40"/>
  <c r="Q220" i="40"/>
  <c r="N220" i="40"/>
  <c r="K220" i="40"/>
  <c r="G220" i="40"/>
  <c r="F220" i="40"/>
  <c r="S219" i="40"/>
  <c r="R219" i="40"/>
  <c r="P219" i="40"/>
  <c r="O219" i="40"/>
  <c r="M219" i="40"/>
  <c r="L219" i="40"/>
  <c r="J219" i="40"/>
  <c r="I219" i="40"/>
  <c r="R218" i="40" l="1"/>
  <c r="M218" i="40"/>
  <c r="S218" i="40"/>
  <c r="O218" i="40"/>
  <c r="H219" i="40"/>
  <c r="E222" i="40"/>
  <c r="E220" i="40"/>
  <c r="K219" i="40"/>
  <c r="Q219" i="40"/>
  <c r="F219" i="40"/>
  <c r="E221" i="40"/>
  <c r="G219" i="40"/>
  <c r="N219" i="40"/>
  <c r="L218" i="40"/>
  <c r="P218" i="40"/>
  <c r="I218" i="40"/>
  <c r="J218" i="40"/>
  <c r="Q218" i="40" l="1"/>
  <c r="N218" i="40"/>
  <c r="K218" i="40"/>
  <c r="E219" i="40"/>
  <c r="P28" i="42" s="1"/>
  <c r="G218" i="40"/>
  <c r="F218" i="40"/>
  <c r="H218" i="40"/>
  <c r="R28" i="42" l="1"/>
  <c r="E218" i="40"/>
  <c r="S86" i="40"/>
  <c r="R86" i="40"/>
  <c r="P86" i="40"/>
  <c r="O86" i="40"/>
  <c r="M86" i="40"/>
  <c r="L86" i="40"/>
  <c r="J86" i="40"/>
  <c r="I86" i="40"/>
  <c r="Q89" i="40"/>
  <c r="N89" i="40"/>
  <c r="K89" i="40"/>
  <c r="H89" i="40"/>
  <c r="G89" i="40"/>
  <c r="F89" i="40"/>
  <c r="Q88" i="40"/>
  <c r="N88" i="40"/>
  <c r="K88" i="40"/>
  <c r="H88" i="40"/>
  <c r="G88" i="40"/>
  <c r="F88" i="40"/>
  <c r="Q87" i="40"/>
  <c r="N87" i="40"/>
  <c r="K87" i="40"/>
  <c r="H87" i="40"/>
  <c r="G87" i="40"/>
  <c r="F87" i="40"/>
  <c r="Q85" i="40"/>
  <c r="N85" i="40"/>
  <c r="K85" i="40"/>
  <c r="H85" i="40"/>
  <c r="G85" i="40"/>
  <c r="F85" i="40"/>
  <c r="Q84" i="40"/>
  <c r="N84" i="40"/>
  <c r="K84" i="40"/>
  <c r="H84" i="40"/>
  <c r="G84" i="40"/>
  <c r="F84" i="40"/>
  <c r="Q83" i="40"/>
  <c r="N83" i="40"/>
  <c r="K83" i="40"/>
  <c r="H83" i="40"/>
  <c r="G83" i="40"/>
  <c r="F83" i="40"/>
  <c r="Q82" i="40"/>
  <c r="N82" i="40"/>
  <c r="K82" i="40"/>
  <c r="H82" i="40"/>
  <c r="G82" i="40"/>
  <c r="F82" i="40"/>
  <c r="Q81" i="40"/>
  <c r="N81" i="40"/>
  <c r="K81" i="40"/>
  <c r="H81" i="40"/>
  <c r="G81" i="40"/>
  <c r="F81" i="40"/>
  <c r="S80" i="40"/>
  <c r="R80" i="40"/>
  <c r="P80" i="40"/>
  <c r="P79" i="40" s="1"/>
  <c r="O80" i="40"/>
  <c r="M80" i="40"/>
  <c r="L80" i="40"/>
  <c r="J80" i="40"/>
  <c r="I80" i="40"/>
  <c r="K80" i="40" l="1"/>
  <c r="Q80" i="40"/>
  <c r="E82" i="40"/>
  <c r="E84" i="40"/>
  <c r="H80" i="40"/>
  <c r="E85" i="40"/>
  <c r="E88" i="40"/>
  <c r="N86" i="40"/>
  <c r="K86" i="40"/>
  <c r="Q86" i="40"/>
  <c r="M79" i="40"/>
  <c r="S79" i="40"/>
  <c r="O79" i="40"/>
  <c r="G86" i="40"/>
  <c r="J79" i="40"/>
  <c r="I79" i="40"/>
  <c r="E81" i="40"/>
  <c r="E83" i="40"/>
  <c r="L79" i="40"/>
  <c r="R79" i="40"/>
  <c r="E87" i="40"/>
  <c r="F86" i="40"/>
  <c r="E86" i="40" s="1"/>
  <c r="H11" i="42" s="1"/>
  <c r="G80" i="40"/>
  <c r="N80" i="40"/>
  <c r="E89" i="40"/>
  <c r="F80" i="40"/>
  <c r="H86" i="40"/>
  <c r="E80" i="40" l="1"/>
  <c r="G11" i="42" s="1"/>
  <c r="R11" i="42" s="1"/>
  <c r="Q154" i="40"/>
  <c r="N154" i="40"/>
  <c r="K154" i="40"/>
  <c r="H154" i="40"/>
  <c r="G154" i="40"/>
  <c r="F154" i="40"/>
  <c r="Q153" i="40"/>
  <c r="N153" i="40"/>
  <c r="K153" i="40"/>
  <c r="H153" i="40"/>
  <c r="G153" i="40"/>
  <c r="F153" i="40"/>
  <c r="Q152" i="40"/>
  <c r="N152" i="40"/>
  <c r="K152" i="40"/>
  <c r="H152" i="40"/>
  <c r="G152" i="40"/>
  <c r="F152" i="40"/>
  <c r="S151" i="40"/>
  <c r="R151" i="40"/>
  <c r="P151" i="40"/>
  <c r="O151" i="40"/>
  <c r="M151" i="40"/>
  <c r="L151" i="40"/>
  <c r="J151" i="40"/>
  <c r="I151" i="40"/>
  <c r="Q150" i="40"/>
  <c r="N150" i="40"/>
  <c r="K150" i="40"/>
  <c r="H150" i="40"/>
  <c r="G150" i="40"/>
  <c r="F150" i="40"/>
  <c r="Q149" i="40"/>
  <c r="N149" i="40"/>
  <c r="K149" i="40"/>
  <c r="H149" i="40"/>
  <c r="G149" i="40"/>
  <c r="F149" i="40"/>
  <c r="Q148" i="40"/>
  <c r="N148" i="40"/>
  <c r="K148" i="40"/>
  <c r="H148" i="40"/>
  <c r="G148" i="40"/>
  <c r="F148" i="40"/>
  <c r="Q147" i="40"/>
  <c r="N147" i="40"/>
  <c r="K147" i="40"/>
  <c r="H147" i="40"/>
  <c r="G147" i="40"/>
  <c r="F147" i="40"/>
  <c r="Q146" i="40"/>
  <c r="N146" i="40"/>
  <c r="K146" i="40"/>
  <c r="H146" i="40"/>
  <c r="G146" i="40"/>
  <c r="F146" i="40"/>
  <c r="S145" i="40"/>
  <c r="R145" i="40"/>
  <c r="P145" i="40"/>
  <c r="O145" i="40"/>
  <c r="M145" i="40"/>
  <c r="L145" i="40"/>
  <c r="J145" i="40"/>
  <c r="I145" i="40"/>
  <c r="G145" i="40" l="1"/>
  <c r="Q145" i="40"/>
  <c r="E152" i="40"/>
  <c r="N145" i="40"/>
  <c r="E146" i="40"/>
  <c r="Q151" i="40"/>
  <c r="E153" i="40"/>
  <c r="J144" i="40"/>
  <c r="K145" i="40"/>
  <c r="E154" i="40"/>
  <c r="Q18" i="42" s="1"/>
  <c r="S144" i="40"/>
  <c r="H145" i="40"/>
  <c r="M144" i="40"/>
  <c r="E147" i="40"/>
  <c r="P144" i="40"/>
  <c r="E149" i="40"/>
  <c r="H151" i="40"/>
  <c r="N151" i="40"/>
  <c r="R144" i="40"/>
  <c r="E148" i="40"/>
  <c r="E150" i="40"/>
  <c r="K151" i="40"/>
  <c r="O144" i="40"/>
  <c r="F151" i="40"/>
  <c r="L144" i="40"/>
  <c r="G151" i="40"/>
  <c r="I144" i="40"/>
  <c r="F145" i="40"/>
  <c r="N269" i="40"/>
  <c r="G269" i="40"/>
  <c r="F269" i="40"/>
  <c r="G268" i="40"/>
  <c r="F268" i="40"/>
  <c r="Q267" i="40"/>
  <c r="K267" i="40"/>
  <c r="G267" i="40"/>
  <c r="F267" i="40"/>
  <c r="K266" i="40"/>
  <c r="G266" i="40"/>
  <c r="F266" i="40"/>
  <c r="N265" i="40"/>
  <c r="K265" i="40"/>
  <c r="G265" i="40"/>
  <c r="F265" i="40"/>
  <c r="S264" i="40"/>
  <c r="R264" i="40"/>
  <c r="P264" i="40"/>
  <c r="O264" i="40"/>
  <c r="M264" i="40"/>
  <c r="L264" i="40"/>
  <c r="K16" i="43" s="1"/>
  <c r="J264" i="40"/>
  <c r="I16" i="43" s="1"/>
  <c r="I264" i="40"/>
  <c r="H16" i="43" s="1"/>
  <c r="O263" i="40" l="1"/>
  <c r="N16" i="43"/>
  <c r="R263" i="40"/>
  <c r="Q263" i="40" s="1"/>
  <c r="Q16" i="43"/>
  <c r="G16" i="43"/>
  <c r="P263" i="40"/>
  <c r="O16" i="43"/>
  <c r="M263" i="40"/>
  <c r="L16" i="43"/>
  <c r="S263" i="40"/>
  <c r="R16" i="43"/>
  <c r="Q37" i="42"/>
  <c r="E145" i="40"/>
  <c r="G18" i="42" s="1"/>
  <c r="G79" i="40"/>
  <c r="G144" i="40"/>
  <c r="K144" i="40"/>
  <c r="K79" i="40"/>
  <c r="H264" i="40"/>
  <c r="H79" i="40"/>
  <c r="N144" i="40"/>
  <c r="N79" i="40"/>
  <c r="Q144" i="40"/>
  <c r="Q79" i="40"/>
  <c r="E151" i="40"/>
  <c r="H18" i="42" s="1"/>
  <c r="H144" i="40"/>
  <c r="F144" i="40"/>
  <c r="E268" i="40"/>
  <c r="K264" i="40"/>
  <c r="L263" i="40"/>
  <c r="N264" i="40"/>
  <c r="E265" i="40"/>
  <c r="G264" i="40"/>
  <c r="E267" i="40"/>
  <c r="E266" i="40"/>
  <c r="E269" i="40"/>
  <c r="Q264" i="40"/>
  <c r="I263" i="40"/>
  <c r="J263" i="40"/>
  <c r="F264" i="40"/>
  <c r="N263" i="40" l="1"/>
  <c r="E264" i="40"/>
  <c r="I33" i="42" s="1"/>
  <c r="E16" i="43"/>
  <c r="G263" i="40"/>
  <c r="K263" i="40"/>
  <c r="P16" i="43"/>
  <c r="F16" i="43"/>
  <c r="J16" i="43"/>
  <c r="M16" i="43"/>
  <c r="R18" i="42"/>
  <c r="R33" i="42"/>
  <c r="I37" i="42"/>
  <c r="I39" i="42" s="1"/>
  <c r="E144" i="40"/>
  <c r="F79" i="40"/>
  <c r="E79" i="40" s="1"/>
  <c r="H263" i="40"/>
  <c r="F263" i="40"/>
  <c r="E263" i="40" s="1"/>
  <c r="D16" i="43" l="1"/>
  <c r="Q256" i="40"/>
  <c r="N256" i="40"/>
  <c r="K256" i="40"/>
  <c r="H256" i="40"/>
  <c r="G256" i="40"/>
  <c r="F256" i="40"/>
  <c r="Q255" i="40"/>
  <c r="N255" i="40"/>
  <c r="K255" i="40"/>
  <c r="H255" i="40"/>
  <c r="G255" i="40"/>
  <c r="F255" i="40"/>
  <c r="S254" i="40"/>
  <c r="R23" i="43" s="1"/>
  <c r="R254" i="40"/>
  <c r="Q23" i="43" s="1"/>
  <c r="P254" i="40"/>
  <c r="O23" i="43" s="1"/>
  <c r="O254" i="40"/>
  <c r="N23" i="43" s="1"/>
  <c r="M254" i="40"/>
  <c r="L23" i="43" s="1"/>
  <c r="L254" i="40"/>
  <c r="K23" i="43" s="1"/>
  <c r="J254" i="40"/>
  <c r="I23" i="43" s="1"/>
  <c r="F23" i="43" s="1"/>
  <c r="I254" i="40"/>
  <c r="H23" i="43" s="1"/>
  <c r="Q253" i="40"/>
  <c r="N253" i="40"/>
  <c r="K253" i="40"/>
  <c r="H253" i="40"/>
  <c r="G253" i="40"/>
  <c r="F253" i="40"/>
  <c r="Q252" i="40"/>
  <c r="N252" i="40"/>
  <c r="K252" i="40"/>
  <c r="H252" i="40"/>
  <c r="G252" i="40"/>
  <c r="F252" i="40"/>
  <c r="Q251" i="40"/>
  <c r="N251" i="40"/>
  <c r="K251" i="40"/>
  <c r="H251" i="40"/>
  <c r="G251" i="40"/>
  <c r="F251" i="40"/>
  <c r="Q250" i="40"/>
  <c r="N250" i="40"/>
  <c r="K250" i="40"/>
  <c r="H250" i="40"/>
  <c r="G250" i="40"/>
  <c r="F250" i="40"/>
  <c r="Q249" i="40"/>
  <c r="N249" i="40"/>
  <c r="K249" i="40"/>
  <c r="H249" i="40"/>
  <c r="G249" i="40"/>
  <c r="F249" i="40"/>
  <c r="S248" i="40"/>
  <c r="R17" i="43" s="1"/>
  <c r="R248" i="40"/>
  <c r="Q17" i="43" s="1"/>
  <c r="P248" i="40"/>
  <c r="O17" i="43" s="1"/>
  <c r="O248" i="40"/>
  <c r="N17" i="43" s="1"/>
  <c r="M248" i="40"/>
  <c r="L17" i="43" s="1"/>
  <c r="L248" i="40"/>
  <c r="K17" i="43" s="1"/>
  <c r="J248" i="40"/>
  <c r="I17" i="43" s="1"/>
  <c r="I248" i="40"/>
  <c r="H17" i="43" s="1"/>
  <c r="Q247" i="40"/>
  <c r="N247" i="40"/>
  <c r="K247" i="40"/>
  <c r="H247" i="40"/>
  <c r="G247" i="40"/>
  <c r="F247" i="40"/>
  <c r="Q246" i="40"/>
  <c r="N246" i="40"/>
  <c r="K246" i="40"/>
  <c r="H246" i="40"/>
  <c r="G246" i="40"/>
  <c r="F246" i="40"/>
  <c r="Q245" i="40"/>
  <c r="N245" i="40"/>
  <c r="K245" i="40"/>
  <c r="H245" i="40"/>
  <c r="G245" i="40"/>
  <c r="F245" i="40"/>
  <c r="Q244" i="40"/>
  <c r="N244" i="40"/>
  <c r="K244" i="40"/>
  <c r="H244" i="40"/>
  <c r="G244" i="40"/>
  <c r="F244" i="40"/>
  <c r="S243" i="40"/>
  <c r="R243" i="40"/>
  <c r="P243" i="40"/>
  <c r="O243" i="40"/>
  <c r="M243" i="40"/>
  <c r="L243" i="40"/>
  <c r="J243" i="40"/>
  <c r="I243" i="40"/>
  <c r="Q242" i="40"/>
  <c r="N242" i="40"/>
  <c r="K242" i="40"/>
  <c r="H242" i="40"/>
  <c r="G242" i="40"/>
  <c r="F242" i="40"/>
  <c r="Q241" i="40"/>
  <c r="N241" i="40"/>
  <c r="K241" i="40"/>
  <c r="H241" i="40"/>
  <c r="G241" i="40"/>
  <c r="F241" i="40"/>
  <c r="Q240" i="40"/>
  <c r="N240" i="40"/>
  <c r="K240" i="40"/>
  <c r="H240" i="40"/>
  <c r="G240" i="40"/>
  <c r="F240" i="40"/>
  <c r="Q239" i="40"/>
  <c r="N239" i="40"/>
  <c r="K239" i="40"/>
  <c r="H239" i="40"/>
  <c r="G239" i="40"/>
  <c r="F239" i="40"/>
  <c r="S238" i="40"/>
  <c r="R238" i="40"/>
  <c r="P238" i="40"/>
  <c r="O238" i="40"/>
  <c r="M238" i="40"/>
  <c r="L238" i="40"/>
  <c r="J238" i="40"/>
  <c r="I238" i="40"/>
  <c r="S235" i="40"/>
  <c r="R235" i="40"/>
  <c r="P235" i="40"/>
  <c r="O235" i="40"/>
  <c r="M235" i="40"/>
  <c r="L235" i="40"/>
  <c r="J235" i="40"/>
  <c r="I235" i="40"/>
  <c r="J23" i="43" l="1"/>
  <c r="P23" i="43"/>
  <c r="E23" i="43"/>
  <c r="D23" i="43" s="1"/>
  <c r="G23" i="43"/>
  <c r="M23" i="43"/>
  <c r="J17" i="43"/>
  <c r="P17" i="43"/>
  <c r="E17" i="43"/>
  <c r="G17" i="43"/>
  <c r="M17" i="43"/>
  <c r="F17" i="43"/>
  <c r="L234" i="40"/>
  <c r="R234" i="40"/>
  <c r="M234" i="40"/>
  <c r="S234" i="40"/>
  <c r="I234" i="40"/>
  <c r="O234" i="40"/>
  <c r="J234" i="40"/>
  <c r="P234" i="40"/>
  <c r="E246" i="40"/>
  <c r="E242" i="40"/>
  <c r="E255" i="40"/>
  <c r="N238" i="40"/>
  <c r="N243" i="40"/>
  <c r="K254" i="40"/>
  <c r="Q254" i="40"/>
  <c r="G235" i="40"/>
  <c r="Q235" i="40"/>
  <c r="F243" i="40"/>
  <c r="E247" i="40"/>
  <c r="E250" i="40"/>
  <c r="Q248" i="40"/>
  <c r="K243" i="40"/>
  <c r="H248" i="40"/>
  <c r="N248" i="40"/>
  <c r="E249" i="40"/>
  <c r="E251" i="40"/>
  <c r="E253" i="40"/>
  <c r="H254" i="40"/>
  <c r="K248" i="40"/>
  <c r="F238" i="40"/>
  <c r="Q238" i="40"/>
  <c r="E240" i="40"/>
  <c r="E241" i="40"/>
  <c r="G248" i="40"/>
  <c r="G254" i="40"/>
  <c r="G243" i="40"/>
  <c r="E252" i="40"/>
  <c r="N254" i="40"/>
  <c r="H235" i="40"/>
  <c r="G238" i="40"/>
  <c r="E244" i="40"/>
  <c r="E256" i="40"/>
  <c r="K238" i="40"/>
  <c r="E239" i="40"/>
  <c r="Q243" i="40"/>
  <c r="E245" i="40"/>
  <c r="F235" i="40"/>
  <c r="N235" i="40"/>
  <c r="H238" i="40"/>
  <c r="H243" i="40"/>
  <c r="F254" i="40"/>
  <c r="K235" i="40"/>
  <c r="F248" i="40"/>
  <c r="D17" i="43" l="1"/>
  <c r="K228" i="40"/>
  <c r="G228" i="40"/>
  <c r="Q228" i="40"/>
  <c r="N228" i="40"/>
  <c r="H228" i="40"/>
  <c r="F228" i="40"/>
  <c r="H234" i="40"/>
  <c r="N234" i="40"/>
  <c r="E238" i="40"/>
  <c r="G31" i="42" s="1"/>
  <c r="Q234" i="40"/>
  <c r="E235" i="40"/>
  <c r="F234" i="40"/>
  <c r="E243" i="40"/>
  <c r="H31" i="42" s="1"/>
  <c r="E248" i="40"/>
  <c r="J31" i="42" s="1"/>
  <c r="J37" i="42" s="1"/>
  <c r="J39" i="42" s="1"/>
  <c r="K234" i="40"/>
  <c r="E254" i="40"/>
  <c r="P31" i="42" s="1"/>
  <c r="P37" i="42" s="1"/>
  <c r="G234" i="40"/>
  <c r="R31" i="42" l="1"/>
  <c r="E228" i="40"/>
  <c r="E234" i="40"/>
  <c r="S271" i="40" l="1"/>
  <c r="R271" i="40"/>
  <c r="R270" i="40" s="1"/>
  <c r="P271" i="40"/>
  <c r="P270" i="40" s="1"/>
  <c r="O271" i="40"/>
  <c r="O270" i="40" s="1"/>
  <c r="M271" i="40"/>
  <c r="L271" i="40"/>
  <c r="L270" i="40" s="1"/>
  <c r="J271" i="40"/>
  <c r="J270" i="40" s="1"/>
  <c r="I271" i="40"/>
  <c r="I270" i="40" s="1"/>
  <c r="N271" i="40" l="1"/>
  <c r="F270" i="40"/>
  <c r="G271" i="40"/>
  <c r="N270" i="40"/>
  <c r="Q271" i="40"/>
  <c r="F271" i="40"/>
  <c r="H270" i="40"/>
  <c r="K271" i="40"/>
  <c r="M270" i="40"/>
  <c r="K270" i="40" s="1"/>
  <c r="S270" i="40"/>
  <c r="Q270" i="40" s="1"/>
  <c r="H271" i="40"/>
  <c r="G270" i="40" l="1"/>
  <c r="E270" i="40" s="1"/>
  <c r="E271" i="40"/>
  <c r="G34" i="42" s="1"/>
  <c r="R34" i="42" s="1"/>
  <c r="Q78" i="40"/>
  <c r="N78" i="40"/>
  <c r="K78" i="40"/>
  <c r="H78" i="40"/>
  <c r="G78" i="40"/>
  <c r="F78" i="40"/>
  <c r="S77" i="40"/>
  <c r="S76" i="40" s="1"/>
  <c r="R77" i="40"/>
  <c r="R76" i="40" s="1"/>
  <c r="P77" i="40"/>
  <c r="P76" i="40" s="1"/>
  <c r="O77" i="40"/>
  <c r="M77" i="40"/>
  <c r="M76" i="40" s="1"/>
  <c r="L77" i="40"/>
  <c r="J77" i="40"/>
  <c r="I77" i="40"/>
  <c r="I76" i="40" s="1"/>
  <c r="N77" i="40" l="1"/>
  <c r="E78" i="40"/>
  <c r="H10" i="42" s="1"/>
  <c r="R10" i="42" s="1"/>
  <c r="K77" i="40"/>
  <c r="Q77" i="40"/>
  <c r="H77" i="40"/>
  <c r="G77" i="40"/>
  <c r="J76" i="40"/>
  <c r="G76" i="40" s="1"/>
  <c r="F77" i="40"/>
  <c r="Q76" i="40"/>
  <c r="L76" i="40"/>
  <c r="O76" i="40"/>
  <c r="N76" i="40" s="1"/>
  <c r="E77" i="40" l="1"/>
  <c r="H76" i="40"/>
  <c r="K76" i="40"/>
  <c r="F76" i="40"/>
  <c r="E76" i="40" s="1"/>
  <c r="Q161" i="40" l="1"/>
  <c r="N161" i="40"/>
  <c r="K161" i="40"/>
  <c r="H161" i="40"/>
  <c r="G161" i="40"/>
  <c r="F161" i="40"/>
  <c r="Q160" i="40"/>
  <c r="N160" i="40"/>
  <c r="K160" i="40"/>
  <c r="H160" i="40"/>
  <c r="G160" i="40"/>
  <c r="F160" i="40"/>
  <c r="Q159" i="40"/>
  <c r="N159" i="40"/>
  <c r="K159" i="40"/>
  <c r="H159" i="40"/>
  <c r="G159" i="40"/>
  <c r="F159" i="40"/>
  <c r="S158" i="40"/>
  <c r="S157" i="40" s="1"/>
  <c r="R158" i="40"/>
  <c r="R157" i="40" s="1"/>
  <c r="P158" i="40"/>
  <c r="P157" i="40" s="1"/>
  <c r="O158" i="40"/>
  <c r="M158" i="40"/>
  <c r="L158" i="40"/>
  <c r="L157" i="40" s="1"/>
  <c r="J158" i="40"/>
  <c r="J157" i="40" s="1"/>
  <c r="I158" i="40"/>
  <c r="Q217" i="40"/>
  <c r="N217" i="40"/>
  <c r="K217" i="40"/>
  <c r="H217" i="40"/>
  <c r="G217" i="40"/>
  <c r="F217" i="40"/>
  <c r="S216" i="40"/>
  <c r="R216" i="40"/>
  <c r="P216" i="40"/>
  <c r="O216" i="40"/>
  <c r="M216" i="40"/>
  <c r="L216" i="40"/>
  <c r="J216" i="40"/>
  <c r="I216" i="40"/>
  <c r="Q165" i="40"/>
  <c r="N165" i="40"/>
  <c r="K165" i="40"/>
  <c r="H165" i="40"/>
  <c r="Q164" i="40"/>
  <c r="N164" i="40"/>
  <c r="K164" i="40"/>
  <c r="H164" i="40"/>
  <c r="S163" i="40"/>
  <c r="S162" i="40" s="1"/>
  <c r="R163" i="40"/>
  <c r="R162" i="40" s="1"/>
  <c r="P163" i="40"/>
  <c r="P162" i="40" s="1"/>
  <c r="O163" i="40"/>
  <c r="O162" i="40" s="1"/>
  <c r="M163" i="40"/>
  <c r="M162" i="40" s="1"/>
  <c r="L163" i="40"/>
  <c r="L162" i="40" s="1"/>
  <c r="J163" i="40"/>
  <c r="I163" i="40"/>
  <c r="I162" i="40" s="1"/>
  <c r="Q75" i="40"/>
  <c r="N75" i="40"/>
  <c r="K75" i="40"/>
  <c r="H75" i="40"/>
  <c r="G75" i="40"/>
  <c r="F75" i="40"/>
  <c r="Q74" i="40"/>
  <c r="N74" i="40"/>
  <c r="K74" i="40"/>
  <c r="H74" i="40"/>
  <c r="G74" i="40"/>
  <c r="F74" i="40"/>
  <c r="S73" i="40"/>
  <c r="R73" i="40"/>
  <c r="P73" i="40"/>
  <c r="O73" i="40"/>
  <c r="M73" i="40"/>
  <c r="L73" i="40"/>
  <c r="J73" i="40"/>
  <c r="I73" i="40"/>
  <c r="Q72" i="40"/>
  <c r="N72" i="40"/>
  <c r="K72" i="40"/>
  <c r="H72" i="40"/>
  <c r="G72" i="40"/>
  <c r="F72" i="40"/>
  <c r="S71" i="40"/>
  <c r="R71" i="40"/>
  <c r="P71" i="40"/>
  <c r="O71" i="40"/>
  <c r="M71" i="40"/>
  <c r="L71" i="40"/>
  <c r="J71" i="40"/>
  <c r="I71" i="40"/>
  <c r="Q162" i="40" l="1"/>
  <c r="H158" i="40"/>
  <c r="N158" i="40"/>
  <c r="E159" i="40"/>
  <c r="E161" i="40"/>
  <c r="H157" i="40"/>
  <c r="K216" i="40"/>
  <c r="G158" i="40"/>
  <c r="K157" i="40"/>
  <c r="Q157" i="40"/>
  <c r="N216" i="40"/>
  <c r="E217" i="40"/>
  <c r="K27" i="42" s="1"/>
  <c r="F162" i="40"/>
  <c r="N162" i="40"/>
  <c r="K162" i="40"/>
  <c r="H163" i="40"/>
  <c r="M157" i="40"/>
  <c r="G157" i="40" s="1"/>
  <c r="K163" i="40"/>
  <c r="Q163" i="40"/>
  <c r="Q158" i="40"/>
  <c r="E160" i="40"/>
  <c r="I157" i="40"/>
  <c r="O157" i="40"/>
  <c r="J162" i="40"/>
  <c r="G162" i="40" s="1"/>
  <c r="N157" i="40"/>
  <c r="K158" i="40"/>
  <c r="H216" i="40"/>
  <c r="F158" i="40"/>
  <c r="Q216" i="40"/>
  <c r="G216" i="40"/>
  <c r="Q71" i="40"/>
  <c r="F216" i="40"/>
  <c r="J70" i="40"/>
  <c r="P70" i="40"/>
  <c r="N163" i="40"/>
  <c r="L70" i="40"/>
  <c r="I70" i="40"/>
  <c r="O70" i="40"/>
  <c r="M70" i="40"/>
  <c r="S70" i="40"/>
  <c r="G163" i="40"/>
  <c r="F163" i="40"/>
  <c r="R70" i="40"/>
  <c r="N73" i="40"/>
  <c r="K71" i="40"/>
  <c r="E74" i="40"/>
  <c r="N71" i="40"/>
  <c r="G73" i="40"/>
  <c r="E72" i="40"/>
  <c r="K73" i="40"/>
  <c r="Q73" i="40"/>
  <c r="F71" i="40"/>
  <c r="G71" i="40"/>
  <c r="F73" i="40"/>
  <c r="E75" i="40"/>
  <c r="H71" i="40"/>
  <c r="H73" i="40"/>
  <c r="R27" i="42" l="1"/>
  <c r="K37" i="42"/>
  <c r="K39" i="42" s="1"/>
  <c r="E158" i="40"/>
  <c r="G20" i="42" s="1"/>
  <c r="R20" i="42" s="1"/>
  <c r="E73" i="40"/>
  <c r="H9" i="42" s="1"/>
  <c r="E162" i="40"/>
  <c r="F157" i="40"/>
  <c r="E157" i="40" s="1"/>
  <c r="H162" i="40"/>
  <c r="E163" i="40"/>
  <c r="G21" i="42" s="1"/>
  <c r="R21" i="42" s="1"/>
  <c r="E216" i="40"/>
  <c r="K70" i="40"/>
  <c r="G70" i="40"/>
  <c r="N70" i="40"/>
  <c r="E71" i="40"/>
  <c r="G9" i="42" s="1"/>
  <c r="Q70" i="40"/>
  <c r="H70" i="40"/>
  <c r="F70" i="40"/>
  <c r="R9" i="42" l="1"/>
  <c r="E70" i="40"/>
  <c r="Q109" i="40" l="1"/>
  <c r="N109" i="40"/>
  <c r="K109" i="40"/>
  <c r="H109" i="40"/>
  <c r="G109" i="40"/>
  <c r="F109" i="40"/>
  <c r="S108" i="40"/>
  <c r="R15" i="43" s="1"/>
  <c r="R108" i="40"/>
  <c r="Q15" i="43" s="1"/>
  <c r="P108" i="40"/>
  <c r="O15" i="43" s="1"/>
  <c r="O108" i="40"/>
  <c r="N15" i="43" s="1"/>
  <c r="M108" i="40"/>
  <c r="L15" i="43" s="1"/>
  <c r="L108" i="40"/>
  <c r="K15" i="43" s="1"/>
  <c r="J108" i="40"/>
  <c r="I15" i="43" s="1"/>
  <c r="I108" i="40"/>
  <c r="H15" i="43" s="1"/>
  <c r="Q107" i="40"/>
  <c r="N107" i="40"/>
  <c r="K107" i="40"/>
  <c r="H107" i="40"/>
  <c r="G107" i="40"/>
  <c r="F107" i="40"/>
  <c r="S106" i="40"/>
  <c r="R14" i="43" s="1"/>
  <c r="R106" i="40"/>
  <c r="Q14" i="43" s="1"/>
  <c r="P106" i="40"/>
  <c r="O14" i="43" s="1"/>
  <c r="O106" i="40"/>
  <c r="N14" i="43" s="1"/>
  <c r="M106" i="40"/>
  <c r="L14" i="43" s="1"/>
  <c r="L106" i="40"/>
  <c r="K14" i="43" s="1"/>
  <c r="J106" i="40"/>
  <c r="I14" i="43" s="1"/>
  <c r="I106" i="40"/>
  <c r="H14" i="43" s="1"/>
  <c r="H25" i="43" l="1"/>
  <c r="I25" i="43"/>
  <c r="O25" i="43"/>
  <c r="N25" i="43"/>
  <c r="K25" i="43"/>
  <c r="Q25" i="43"/>
  <c r="L25" i="43"/>
  <c r="R25" i="43"/>
  <c r="M15" i="43"/>
  <c r="E15" i="43"/>
  <c r="G15" i="43"/>
  <c r="J15" i="43"/>
  <c r="P15" i="43"/>
  <c r="F15" i="43"/>
  <c r="J14" i="43"/>
  <c r="E14" i="43"/>
  <c r="G14" i="43"/>
  <c r="M14" i="43"/>
  <c r="F14" i="43"/>
  <c r="P14" i="43"/>
  <c r="N108" i="40"/>
  <c r="M105" i="40"/>
  <c r="M283" i="40" s="1"/>
  <c r="S105" i="40"/>
  <c r="S283" i="40" s="1"/>
  <c r="I105" i="40"/>
  <c r="I283" i="40" s="1"/>
  <c r="E109" i="40"/>
  <c r="K108" i="40"/>
  <c r="Q108" i="40"/>
  <c r="G106" i="40"/>
  <c r="L105" i="40"/>
  <c r="L283" i="40" s="1"/>
  <c r="R105" i="40"/>
  <c r="R283" i="40" s="1"/>
  <c r="Q106" i="40"/>
  <c r="H108" i="40"/>
  <c r="O105" i="40"/>
  <c r="O283" i="40" s="1"/>
  <c r="N106" i="40"/>
  <c r="E107" i="40"/>
  <c r="J105" i="40"/>
  <c r="J283" i="40" s="1"/>
  <c r="P105" i="40"/>
  <c r="P283" i="40" s="1"/>
  <c r="H106" i="40"/>
  <c r="G108" i="40"/>
  <c r="F108" i="40"/>
  <c r="F106" i="40"/>
  <c r="K106" i="40"/>
  <c r="G25" i="43" l="1"/>
  <c r="M25" i="43"/>
  <c r="J25" i="43"/>
  <c r="F25" i="43"/>
  <c r="P25" i="43"/>
  <c r="E25" i="43"/>
  <c r="Q283" i="40"/>
  <c r="D15" i="43"/>
  <c r="D14" i="43"/>
  <c r="N283" i="40"/>
  <c r="K283" i="40"/>
  <c r="G283" i="40"/>
  <c r="H283" i="40"/>
  <c r="F283" i="40"/>
  <c r="K105" i="40"/>
  <c r="Q105" i="40"/>
  <c r="H105" i="40"/>
  <c r="N105" i="40"/>
  <c r="E108" i="40"/>
  <c r="H16" i="42" s="1"/>
  <c r="H37" i="42" s="1"/>
  <c r="H39" i="42" s="1"/>
  <c r="E106" i="40"/>
  <c r="G16" i="42" s="1"/>
  <c r="G105" i="40"/>
  <c r="F105" i="40"/>
  <c r="D25" i="43" l="1"/>
  <c r="R16" i="42"/>
  <c r="E105" i="40"/>
  <c r="R37" i="42" l="1"/>
  <c r="G39" i="42"/>
  <c r="B12" i="40"/>
  <c r="C12" i="40" s="1"/>
  <c r="D12" i="40" s="1"/>
  <c r="E12" i="40" s="1"/>
  <c r="F12" i="40" s="1"/>
  <c r="G12" i="40" s="1"/>
  <c r="H12" i="40" s="1"/>
  <c r="I12" i="40" s="1"/>
  <c r="J12" i="40" s="1"/>
  <c r="K12" i="40" s="1"/>
  <c r="L12" i="40" s="1"/>
  <c r="M12" i="40" s="1"/>
  <c r="N12" i="40" s="1"/>
  <c r="O12" i="40" s="1"/>
  <c r="P12" i="40" s="1"/>
  <c r="Q12" i="40" s="1"/>
  <c r="R12" i="40" s="1"/>
  <c r="S12" i="40" s="1"/>
</calcChain>
</file>

<file path=xl/sharedStrings.xml><?xml version="1.0" encoding="utf-8"?>
<sst xmlns="http://schemas.openxmlformats.org/spreadsheetml/2006/main" count="620" uniqueCount="164">
  <si>
    <t>ВСЕГО</t>
  </si>
  <si>
    <t>I квартал</t>
  </si>
  <si>
    <t>II квартал</t>
  </si>
  <si>
    <t>III квартал</t>
  </si>
  <si>
    <t>IV квартал</t>
  </si>
  <si>
    <t>№ п/п</t>
  </si>
  <si>
    <t>в том числе</t>
  </si>
  <si>
    <t>Магнитно-резонансная томография с контрастированием</t>
  </si>
  <si>
    <t>Компьютерная томография с контрастированием</t>
  </si>
  <si>
    <t xml:space="preserve">ВСЕГО </t>
  </si>
  <si>
    <t>в   т о м   ч и с л е   п о   к в а р т а л а м</t>
  </si>
  <si>
    <t>Гемодиализ</t>
  </si>
  <si>
    <t>ГОБУЗ "Маловишерская ЦРБ"</t>
  </si>
  <si>
    <t>ГОБУЗ "Пестовская ЦРБ"</t>
  </si>
  <si>
    <t>Наименование МО</t>
  </si>
  <si>
    <t>Реестровый номер МО</t>
  </si>
  <si>
    <t>Вид медицинской услуги</t>
  </si>
  <si>
    <t>ИТОГО:</t>
  </si>
  <si>
    <t>Новгородский филиал ООО "АльфаСтрахование-ОМС"</t>
  </si>
  <si>
    <t>Ультразвуковое исследование сердечно-сосудистой системы, в том числе</t>
  </si>
  <si>
    <t>Эхокардиография</t>
  </si>
  <si>
    <t>Эндоскопическое диагностическое исследование, в том числе</t>
  </si>
  <si>
    <t xml:space="preserve">Эзофагогастродуоденоскопия </t>
  </si>
  <si>
    <t>План на 2021 год, количество услуг</t>
  </si>
  <si>
    <t>Новгородский филиал АО "Страховая компания "СОГАЗ-Мед"</t>
  </si>
  <si>
    <t>Код услуги</t>
  </si>
  <si>
    <t>U054</t>
  </si>
  <si>
    <t>U065</t>
  </si>
  <si>
    <t>к протоколу заседания комиссии</t>
  </si>
  <si>
    <t>РАСПРЕДЕЛЕНИЕ ОБЪЕМОВ ПО ОТДЕЛЬНЫМ ДИАГНОСТИЧЕСКИМ (ЛАБОРАТОРНЫМ) ИССЛЕДОВАНИЯМ</t>
  </si>
  <si>
    <t xml:space="preserve">ПРИ ОКАЗАНИИ МЕДИЦИНСКОЙ ПОМОЩИ В АМБУЛАТОРНЫХ УСЛОВИЯХ НА 2021 ГОД </t>
  </si>
  <si>
    <t>ГОБУЗ "НОКБ"</t>
  </si>
  <si>
    <t>ГОБУЗ "ОДКБ"</t>
  </si>
  <si>
    <t>ГОБУЗ "ЦГКБ"</t>
  </si>
  <si>
    <t>ГОБУЗ Валдайская ЦРБ</t>
  </si>
  <si>
    <t>ГОБУЗ "Демянская ЦРБ"</t>
  </si>
  <si>
    <t>ГОБУЗ Солецкая ЦРБ</t>
  </si>
  <si>
    <t>ОАУЗ "Хвойнинская ЦРБ"</t>
  </si>
  <si>
    <t>ГОБУЗ Шимская ЦРБ</t>
  </si>
  <si>
    <t>ГОБУЗ "ОКОД"</t>
  </si>
  <si>
    <t>ГОБУЗ "КГВВ"</t>
  </si>
  <si>
    <t>ОАУЗ "НОКВД"</t>
  </si>
  <si>
    <t>ГОБУЗ "Боровичский ЦОВ(С)П"</t>
  </si>
  <si>
    <t>ООО "МЦ "Альтернатива"</t>
  </si>
  <si>
    <t>АО "СЗЦДМ"</t>
  </si>
  <si>
    <t>ФГБУ СЗОНКЦ им. Л.Г. Соколова ФМБА России</t>
  </si>
  <si>
    <t>ООО "НПФ "ХЕЛИКС"</t>
  </si>
  <si>
    <t>ГОБУЗ Старорусская ЦРБ</t>
  </si>
  <si>
    <t>ООО "ПМК-МЦ"</t>
  </si>
  <si>
    <t>ООО "Волна-Лаб"</t>
  </si>
  <si>
    <t>ООО "Нефролайн-Карелия"</t>
  </si>
  <si>
    <t xml:space="preserve">ГОБУЗ "НЦРБ" </t>
  </si>
  <si>
    <t>ООО "Поликлиника "Полимедика Новгород Великий"</t>
  </si>
  <si>
    <t>ГОБУЗ "Боровичская ЦРБ"</t>
  </si>
  <si>
    <t>ОАУЗ "Поддорская ЦРБ"</t>
  </si>
  <si>
    <t>ООО "ИНВИТРО СПб"</t>
  </si>
  <si>
    <t>ООО "Поликлиника "Диамед"</t>
  </si>
  <si>
    <t>АО "Ситилаб"</t>
  </si>
  <si>
    <t>АО "Боровичский комбинат огнеупоров"</t>
  </si>
  <si>
    <t>U060</t>
  </si>
  <si>
    <t>Дуплексное сканирование сосудов (артерий и вен) нижних конечностей</t>
  </si>
  <si>
    <t>U063</t>
  </si>
  <si>
    <t>Дуплексное сканирование экстракраниальных отделов брахиоцефальных артерий</t>
  </si>
  <si>
    <t>U066</t>
  </si>
  <si>
    <t>Колоноскопия</t>
  </si>
  <si>
    <t>U082</t>
  </si>
  <si>
    <t>Тестирование групп риска на выявление новой коронавирусной инфекции (COVID-19)</t>
  </si>
  <si>
    <t xml:space="preserve">Компьютерная томография </t>
  </si>
  <si>
    <t>U012</t>
  </si>
  <si>
    <t>U052</t>
  </si>
  <si>
    <t>U057</t>
  </si>
  <si>
    <t>Ультразвуковая допплерография транскраниальная артерий методом мониторирования</t>
  </si>
  <si>
    <t>U059</t>
  </si>
  <si>
    <t>Ультразвуковая допплерография сосудов (артерий и вен) нижних конечностей</t>
  </si>
  <si>
    <t>U061</t>
  </si>
  <si>
    <t>Дуплексное сканирование сосудов (артерий и вен) верхних конечностей</t>
  </si>
  <si>
    <t>U062</t>
  </si>
  <si>
    <t>Дуплексное сканирование брюшной аорты и ее висцеральных ветвей</t>
  </si>
  <si>
    <t>U064</t>
  </si>
  <si>
    <t>Дуплексное сканирование интракраниальных отделов брахиоцефальных артерий</t>
  </si>
  <si>
    <t>U067</t>
  </si>
  <si>
    <t>Бронхоскопия</t>
  </si>
  <si>
    <t>U068</t>
  </si>
  <si>
    <t>Ректосигмоидоскопия</t>
  </si>
  <si>
    <t>Молекулярно-генетическое исследование, в том числе</t>
  </si>
  <si>
    <t>U070</t>
  </si>
  <si>
    <t>EGFR</t>
  </si>
  <si>
    <t>U071</t>
  </si>
  <si>
    <t>BRAF</t>
  </si>
  <si>
    <t>U072</t>
  </si>
  <si>
    <t>KRAS</t>
  </si>
  <si>
    <t>U073</t>
  </si>
  <si>
    <t>NRAS</t>
  </si>
  <si>
    <t>U074</t>
  </si>
  <si>
    <t>BRCA 1,2</t>
  </si>
  <si>
    <t>Патолого-анатомическое исследование биопсийного (операционного) материала, в том числе</t>
  </si>
  <si>
    <t>U076</t>
  </si>
  <si>
    <t>1 категория сложности</t>
  </si>
  <si>
    <t>U077</t>
  </si>
  <si>
    <t>2 категория сложности</t>
  </si>
  <si>
    <t>U078</t>
  </si>
  <si>
    <t>3 категория сложности</t>
  </si>
  <si>
    <t>U079</t>
  </si>
  <si>
    <t>4 категория сложности</t>
  </si>
  <si>
    <t>U080</t>
  </si>
  <si>
    <t>5 категория сложности</t>
  </si>
  <si>
    <t>Гемодиализ, в том числе</t>
  </si>
  <si>
    <t>U023</t>
  </si>
  <si>
    <t>Гемодиализ, гемодиализ интермиттирующий низкопоточный</t>
  </si>
  <si>
    <t>U024</t>
  </si>
  <si>
    <t>Гемодиализ, гемодиализ интермиттирующий высокопоточный</t>
  </si>
  <si>
    <t>U025</t>
  </si>
  <si>
    <t>Гемодиафильтрация</t>
  </si>
  <si>
    <t>U083</t>
  </si>
  <si>
    <t>Проведение  консультации при дистанционном взаимодействии медицинских работников с пациентами и (или) их законными представителями с применением телемедицинских технологий в режиме реального времени</t>
  </si>
  <si>
    <t xml:space="preserve">Магнитно-резонансная томография </t>
  </si>
  <si>
    <t>U009</t>
  </si>
  <si>
    <t>U053</t>
  </si>
  <si>
    <t>U056</t>
  </si>
  <si>
    <t>Эхокардиография с физической нагрузкой</t>
  </si>
  <si>
    <t>U069</t>
  </si>
  <si>
    <t>Цистоскопия</t>
  </si>
  <si>
    <t>U075</t>
  </si>
  <si>
    <t>Патологоанатомические исследования с применением  молекулярно-генетических методом  гибридизации in situ (FISH)</t>
  </si>
  <si>
    <t>U081</t>
  </si>
  <si>
    <t>Просмотр гистологического препарата (пересмотр)</t>
  </si>
  <si>
    <t>Радиоизотопное исследование, в том числе</t>
  </si>
  <si>
    <t>U046</t>
  </si>
  <si>
    <t>Сцинтиграфия</t>
  </si>
  <si>
    <t>U084</t>
  </si>
  <si>
    <t>Сцинтиграфия легких перфузионная</t>
  </si>
  <si>
    <t>Однофотонная имисионная компьютерная томография</t>
  </si>
  <si>
    <t>U030</t>
  </si>
  <si>
    <t>Гемодиафильтрация продленная</t>
  </si>
  <si>
    <t>U033</t>
  </si>
  <si>
    <t xml:space="preserve"> Гемодиафильтрация продолжительная (в стационаре)</t>
  </si>
  <si>
    <t xml:space="preserve">Компьютерная томография, в том числе </t>
  </si>
  <si>
    <t xml:space="preserve">Магнитно-резонансная томография, в том числе </t>
  </si>
  <si>
    <t>U048</t>
  </si>
  <si>
    <t>Комплексное медицинское обследование вне медицинской организации с использованием передвижных комплексов (мужчины)</t>
  </si>
  <si>
    <t>U049</t>
  </si>
  <si>
    <t>Комплексное медицинское обследование вне медицинской организации с использованием передвижных комплексов (женщины)</t>
  </si>
  <si>
    <t>Реестровый №</t>
  </si>
  <si>
    <t>УЗИ сердечно-сосудистой системы</t>
  </si>
  <si>
    <t>Эндоскопическое диагностическое исследование</t>
  </si>
  <si>
    <t>Молекулярно-генетическое исследование</t>
  </si>
  <si>
    <t>ГОБУЗ "НЦРБ"</t>
  </si>
  <si>
    <t>ГОБУЗ "Боровичский ЦОВ(с)П"</t>
  </si>
  <si>
    <t xml:space="preserve">ООО "ПМК-МЦ"              </t>
  </si>
  <si>
    <t>ВСЕГО:</t>
  </si>
  <si>
    <t>РАСПРЕДЕЛЕНИЕ ОБЪЕМОВ ПО ОТДЕЛЬНЫМ МЕДИЦИНСКИМ ТЕХНОЛОГИЯМ (ДИАГНОСТИЧЕСКИМ УСЛУГАМ)</t>
  </si>
  <si>
    <t>Патолого-анатомическое исследование биопсийного (операционного) материала</t>
  </si>
  <si>
    <t xml:space="preserve">Проведение консультаций при дистанционном взаимодействии медицинских работников с пациентами и (или) их законными представителями с применением телемедицинских технологий в режиме реального времени </t>
  </si>
  <si>
    <t>АО "БКО"</t>
  </si>
  <si>
    <t>ФГБУ СЗОНКЦ им. Л.Г.Соколова ФМБА России</t>
  </si>
  <si>
    <t>Итого:</t>
  </si>
  <si>
    <t>Распределение объемов по медицинским услугам на 2021 год, установленных Комиссией по разработке территориальной программы обязательного медицинского страхования</t>
  </si>
  <si>
    <t>U047</t>
  </si>
  <si>
    <t>от 26.03.2021 № 3</t>
  </si>
  <si>
    <t>Приложение № 7</t>
  </si>
  <si>
    <t>норматив</t>
  </si>
  <si>
    <t>Медицинские организации за пределами территории страхования</t>
  </si>
  <si>
    <t>Ультразвуковое исследование сердечно-сосудистой системы</t>
  </si>
  <si>
    <t>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</si>
</sst>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164" formatCode="_-* #,##0.00_р_._-;\-* #,##0.00_р_._-;_-* &quot;-&quot;??_р_._-;_-@_-"/>
    <numFmt numFmtId="165" formatCode="&quot; &quot;#,##0.00&quot;    &quot;;&quot;-&quot;#,##0.00&quot;    &quot;;&quot; -&quot;#&quot;    &quot;;@&quot; &quot;"/>
    <numFmt numFmtId="166" formatCode="&quot; &quot;#,##0&quot;    &quot;;&quot;-&quot;#,##0&quot;    &quot;;&quot; -&quot;#&quot;    &quot;;@&quot; &quot;"/>
    <numFmt numFmtId="167" formatCode="#,##0.0,"/>
    <numFmt numFmtId="168" formatCode="_-* #,##0\ _₽_-;\-* #,##0\ _₽_-;_-* &quot;-&quot;??\ _₽_-;_-@_-"/>
  </numFmts>
  <fonts count="18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i/>
      <sz val="11"/>
      <color rgb="FF7F7F7F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CD5B5"/>
        <bgColor rgb="FFFFFFCC"/>
      </patternFill>
    </fill>
    <fill>
      <patternFill patternType="solid">
        <fgColor rgb="FFB7DEE8"/>
        <bgColor rgb="FF99CCFF"/>
      </patternFill>
    </fill>
    <fill>
      <patternFill patternType="solid">
        <fgColor theme="9" tint="0.59999389629810485"/>
        <bgColor rgb="FFFFFFCC"/>
      </patternFill>
    </fill>
    <fill>
      <patternFill patternType="solid">
        <fgColor theme="9" tint="0.59999389629810485"/>
        <bgColor indexed="13"/>
      </patternFill>
    </fill>
    <fill>
      <patternFill patternType="solid">
        <fgColor theme="8" tint="0.59999389629810485"/>
        <bgColor indexed="31"/>
      </patternFill>
    </fill>
    <fill>
      <patternFill patternType="solid">
        <fgColor theme="9" tint="0.59999389629810485"/>
        <bgColor indexed="31"/>
      </patternFill>
    </fill>
    <fill>
      <patternFill patternType="solid">
        <fgColor rgb="FFFCD5B5"/>
        <bgColor rgb="FFFCD5B5"/>
      </patternFill>
    </fill>
    <fill>
      <patternFill patternType="solid">
        <fgColor rgb="FFB7DEE8"/>
        <bgColor rgb="FFB7DEE8"/>
      </patternFill>
    </fill>
    <fill>
      <patternFill patternType="solid">
        <fgColor theme="8" tint="0.59999389629810485"/>
        <bgColor rgb="FFFCD5B5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7" fillId="0" borderId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5" fontId="12" fillId="0" borderId="0"/>
    <xf numFmtId="0" fontId="14" fillId="0" borderId="0" applyNumberFormat="0" applyFill="0" applyBorder="0" applyAlignment="0" applyProtection="0"/>
    <xf numFmtId="0" fontId="15" fillId="0" borderId="0"/>
  </cellStyleXfs>
  <cellXfs count="151">
    <xf numFmtId="0" fontId="0" fillId="0" borderId="0" xfId="0"/>
    <xf numFmtId="0" fontId="10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1" fillId="0" borderId="0" xfId="0" applyFont="1" applyFill="1"/>
    <xf numFmtId="0" fontId="2" fillId="0" borderId="0" xfId="0" applyFont="1" applyFill="1" applyAlignment="1"/>
    <xf numFmtId="0" fontId="2" fillId="0" borderId="1" xfId="0" applyFont="1" applyFill="1" applyBorder="1"/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/>
    <xf numFmtId="0" fontId="2" fillId="0" borderId="1" xfId="0" applyFont="1" applyFill="1" applyBorder="1" applyAlignment="1">
      <alignment vertical="center"/>
    </xf>
    <xf numFmtId="0" fontId="2" fillId="0" borderId="6" xfId="0" applyFont="1" applyFill="1" applyBorder="1" applyAlignment="1">
      <alignment horizontal="center" vertical="center" textRotation="90" wrapText="1"/>
    </xf>
    <xf numFmtId="0" fontId="8" fillId="0" borderId="1" xfId="0" applyFont="1" applyBorder="1" applyAlignment="1">
      <alignment vertical="center" wrapText="1"/>
    </xf>
    <xf numFmtId="166" fontId="11" fillId="0" borderId="1" xfId="4" applyNumberFormat="1" applyFont="1" applyFill="1" applyBorder="1" applyAlignment="1" applyProtection="1">
      <alignment horizontal="center" vertical="center" textRotation="90" wrapText="1"/>
    </xf>
    <xf numFmtId="0" fontId="1" fillId="4" borderId="1" xfId="0" quotePrefix="1" applyFont="1" applyFill="1" applyBorder="1" applyAlignment="1">
      <alignment horizontal="left" vertical="center" wrapText="1"/>
    </xf>
    <xf numFmtId="166" fontId="11" fillId="3" borderId="1" xfId="4" applyNumberFormat="1" applyFont="1" applyFill="1" applyBorder="1" applyAlignment="1" applyProtection="1">
      <alignment horizontal="center" vertical="center"/>
    </xf>
    <xf numFmtId="166" fontId="13" fillId="3" borderId="1" xfId="4" applyNumberFormat="1" applyFont="1" applyFill="1" applyBorder="1" applyAlignment="1" applyProtection="1">
      <alignment horizontal="center"/>
    </xf>
    <xf numFmtId="166" fontId="9" fillId="3" borderId="1" xfId="4" applyNumberFormat="1" applyFont="1" applyFill="1" applyBorder="1" applyAlignment="1" applyProtection="1">
      <alignment wrapText="1"/>
    </xf>
    <xf numFmtId="167" fontId="6" fillId="3" borderId="1" xfId="2" applyNumberFormat="1" applyFont="1" applyFill="1" applyBorder="1" applyAlignment="1" applyProtection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Border="1"/>
    <xf numFmtId="0" fontId="2" fillId="7" borderId="1" xfId="0" applyFont="1" applyFill="1" applyBorder="1" applyAlignment="1">
      <alignment horizontal="center" vertical="center"/>
    </xf>
    <xf numFmtId="0" fontId="9" fillId="3" borderId="1" xfId="0" applyFont="1" applyFill="1" applyBorder="1" applyAlignment="1" applyProtection="1">
      <alignment horizontal="left" vertical="center" wrapText="1"/>
    </xf>
    <xf numFmtId="0" fontId="2" fillId="2" borderId="1" xfId="0" quotePrefix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center" wrapText="1"/>
    </xf>
    <xf numFmtId="0" fontId="1" fillId="4" borderId="1" xfId="0" applyFont="1" applyFill="1" applyBorder="1" applyAlignment="1">
      <alignment wrapText="1"/>
    </xf>
    <xf numFmtId="41" fontId="1" fillId="3" borderId="1" xfId="2" applyNumberFormat="1" applyFont="1" applyFill="1" applyBorder="1" applyAlignment="1">
      <alignment horizontal="center" vertical="center"/>
    </xf>
    <xf numFmtId="41" fontId="1" fillId="4" borderId="1" xfId="2" applyNumberFormat="1" applyFont="1" applyFill="1" applyBorder="1" applyAlignment="1">
      <alignment horizontal="center" vertical="center"/>
    </xf>
    <xf numFmtId="41" fontId="2" fillId="0" borderId="1" xfId="2" applyNumberFormat="1" applyFont="1" applyFill="1" applyBorder="1" applyAlignment="1">
      <alignment horizontal="center" vertical="center"/>
    </xf>
    <xf numFmtId="41" fontId="2" fillId="0" borderId="1" xfId="0" applyNumberFormat="1" applyFont="1" applyFill="1" applyBorder="1" applyAlignment="1">
      <alignment horizontal="center" vertical="center"/>
    </xf>
    <xf numFmtId="0" fontId="2" fillId="14" borderId="1" xfId="0" quotePrefix="1" applyFont="1" applyFill="1" applyBorder="1" applyAlignment="1">
      <alignment horizontal="left" vertical="center" wrapText="1"/>
    </xf>
    <xf numFmtId="0" fontId="2" fillId="0" borderId="1" xfId="6" applyFont="1" applyFill="1" applyBorder="1" applyAlignment="1">
      <alignment vertical="center"/>
    </xf>
    <xf numFmtId="0" fontId="2" fillId="0" borderId="1" xfId="6" applyFont="1" applyFill="1" applyBorder="1" applyAlignment="1">
      <alignment vertical="center" wrapText="1"/>
    </xf>
    <xf numFmtId="0" fontId="1" fillId="4" borderId="1" xfId="6" applyFont="1" applyFill="1" applyBorder="1" applyAlignment="1">
      <alignment vertical="center" wrapText="1"/>
    </xf>
    <xf numFmtId="0" fontId="13" fillId="4" borderId="1" xfId="0" applyFont="1" applyFill="1" applyBorder="1" applyAlignment="1">
      <alignment wrapText="1"/>
    </xf>
    <xf numFmtId="0" fontId="2" fillId="0" borderId="6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  <xf numFmtId="0" fontId="1" fillId="0" borderId="0" xfId="1" applyFont="1" applyFill="1" applyBorder="1" applyAlignment="1">
      <alignment vertical="center" wrapText="1"/>
    </xf>
    <xf numFmtId="0" fontId="16" fillId="0" borderId="1" xfId="0" applyFont="1" applyBorder="1" applyAlignment="1">
      <alignment horizontal="center" vertical="center" wrapText="1"/>
    </xf>
    <xf numFmtId="0" fontId="3" fillId="2" borderId="1" xfId="0" quotePrefix="1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16" fillId="0" borderId="1" xfId="0" applyFont="1" applyBorder="1" applyAlignment="1">
      <alignment horizontal="center"/>
    </xf>
    <xf numFmtId="0" fontId="16" fillId="0" borderId="1" xfId="0" applyFont="1" applyFill="1" applyBorder="1" applyAlignment="1" applyProtection="1">
      <alignment horizontal="left" vertical="center" wrapText="1"/>
    </xf>
    <xf numFmtId="168" fontId="16" fillId="0" borderId="1" xfId="2" applyNumberFormat="1" applyFont="1" applyFill="1" applyBorder="1" applyAlignment="1" applyProtection="1">
      <alignment horizontal="left" vertical="center" wrapText="1"/>
    </xf>
    <xf numFmtId="168" fontId="16" fillId="0" borderId="0" xfId="0" applyNumberFormat="1" applyFont="1"/>
    <xf numFmtId="0" fontId="16" fillId="0" borderId="1" xfId="0" applyFont="1" applyFill="1" applyBorder="1" applyAlignment="1">
      <alignment horizontal="center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168" fontId="17" fillId="0" borderId="1" xfId="2" applyNumberFormat="1" applyFont="1" applyFill="1" applyBorder="1" applyAlignment="1" applyProtection="1">
      <alignment horizontal="left" vertical="center" wrapText="1"/>
    </xf>
    <xf numFmtId="0" fontId="17" fillId="0" borderId="0" xfId="0" applyFont="1"/>
    <xf numFmtId="1" fontId="16" fillId="0" borderId="0" xfId="0" applyNumberFormat="1" applyFont="1"/>
    <xf numFmtId="0" fontId="2" fillId="0" borderId="12" xfId="0" applyFont="1" applyFill="1" applyBorder="1" applyAlignment="1">
      <alignment horizontal="center" vertical="center"/>
    </xf>
    <xf numFmtId="0" fontId="2" fillId="0" borderId="1" xfId="0" quotePrefix="1" applyFont="1" applyFill="1" applyBorder="1" applyAlignment="1">
      <alignment horizontal="left" vertical="center" wrapText="1"/>
    </xf>
    <xf numFmtId="0" fontId="1" fillId="0" borderId="7" xfId="0" quotePrefix="1" applyFont="1" applyFill="1" applyBorder="1" applyAlignment="1">
      <alignment horizontal="right"/>
    </xf>
    <xf numFmtId="0" fontId="2" fillId="0" borderId="0" xfId="0" applyFont="1" applyFill="1" applyBorder="1"/>
    <xf numFmtId="0" fontId="4" fillId="2" borderId="1" xfId="0" applyFont="1" applyFill="1" applyBorder="1" applyAlignment="1">
      <alignment horizontal="center" vertical="center" textRotation="90" wrapText="1"/>
    </xf>
    <xf numFmtId="168" fontId="17" fillId="0" borderId="1" xfId="0" applyNumberFormat="1" applyFont="1" applyBorder="1"/>
    <xf numFmtId="0" fontId="2" fillId="0" borderId="1" xfId="0" applyFont="1" applyFill="1" applyBorder="1" applyAlignment="1">
      <alignment horizontal="center" vertical="center" textRotation="90" wrapText="1"/>
    </xf>
    <xf numFmtId="0" fontId="2" fillId="8" borderId="1" xfId="0" applyFont="1" applyFill="1" applyBorder="1" applyAlignment="1">
      <alignment horizontal="center" vertical="center"/>
    </xf>
    <xf numFmtId="0" fontId="1" fillId="9" borderId="1" xfId="0" applyFont="1" applyFill="1" applyBorder="1" applyAlignment="1">
      <alignment horizontal="left" vertical="center" wrapText="1"/>
    </xf>
    <xf numFmtId="0" fontId="8" fillId="11" borderId="1" xfId="0" applyFont="1" applyFill="1" applyBorder="1" applyAlignment="1">
      <alignment horizontal="center" vertical="center"/>
    </xf>
    <xf numFmtId="0" fontId="9" fillId="12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41" fontId="1" fillId="4" borderId="1" xfId="0" applyNumberFormat="1" applyFont="1" applyFill="1" applyBorder="1" applyAlignment="1">
      <alignment horizontal="center" vertical="center"/>
    </xf>
    <xf numFmtId="41" fontId="1" fillId="3" borderId="1" xfId="0" applyNumberFormat="1" applyFont="1" applyFill="1" applyBorder="1" applyAlignment="1">
      <alignment horizontal="center" vertical="center"/>
    </xf>
    <xf numFmtId="41" fontId="9" fillId="11" borderId="1" xfId="4" applyNumberFormat="1" applyFont="1" applyFill="1" applyBorder="1" applyAlignment="1" applyProtection="1">
      <alignment horizontal="center" vertical="center"/>
    </xf>
    <xf numFmtId="41" fontId="9" fillId="13" borderId="1" xfId="4" applyNumberFormat="1" applyFont="1" applyFill="1" applyBorder="1" applyAlignment="1" applyProtection="1">
      <alignment horizontal="center" vertical="center"/>
    </xf>
    <xf numFmtId="41" fontId="9" fillId="12" borderId="1" xfId="4" applyNumberFormat="1" applyFont="1" applyFill="1" applyBorder="1" applyAlignment="1" applyProtection="1">
      <alignment horizontal="center" vertical="center"/>
    </xf>
    <xf numFmtId="41" fontId="8" fillId="0" borderId="1" xfId="4" applyNumberFormat="1" applyFont="1" applyFill="1" applyBorder="1" applyAlignment="1" applyProtection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1" fillId="6" borderId="1" xfId="5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41" fontId="1" fillId="0" borderId="1" xfId="2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/>
    </xf>
    <xf numFmtId="41" fontId="13" fillId="3" borderId="1" xfId="4" applyNumberFormat="1" applyFont="1" applyFill="1" applyBorder="1" applyAlignment="1" applyProtection="1">
      <alignment horizontal="right" vertical="center"/>
    </xf>
    <xf numFmtId="41" fontId="1" fillId="4" borderId="1" xfId="2" applyNumberFormat="1" applyFont="1" applyFill="1" applyBorder="1" applyAlignment="1">
      <alignment horizontal="right" vertical="center"/>
    </xf>
    <xf numFmtId="41" fontId="2" fillId="0" borderId="1" xfId="2" applyNumberFormat="1" applyFont="1" applyFill="1" applyBorder="1" applyAlignment="1">
      <alignment horizontal="right" vertical="center"/>
    </xf>
    <xf numFmtId="41" fontId="1" fillId="3" borderId="1" xfId="2" applyNumberFormat="1" applyFont="1" applyFill="1" applyBorder="1" applyAlignment="1">
      <alignment horizontal="right" vertical="center"/>
    </xf>
    <xf numFmtId="41" fontId="1" fillId="10" borderId="1" xfId="2" applyNumberFormat="1" applyFont="1" applyFill="1" applyBorder="1" applyAlignment="1" applyProtection="1">
      <alignment horizontal="center" vertical="center"/>
    </xf>
    <xf numFmtId="41" fontId="1" fillId="8" borderId="1" xfId="2" applyNumberFormat="1" applyFont="1" applyFill="1" applyBorder="1" applyAlignment="1" applyProtection="1">
      <alignment horizontal="center" vertical="center"/>
    </xf>
    <xf numFmtId="41" fontId="1" fillId="9" borderId="1" xfId="2" applyNumberFormat="1" applyFont="1" applyFill="1" applyBorder="1" applyAlignment="1" applyProtection="1">
      <alignment horizontal="center" vertical="center"/>
    </xf>
    <xf numFmtId="41" fontId="2" fillId="0" borderId="1" xfId="2" applyNumberFormat="1" applyFont="1" applyFill="1" applyBorder="1" applyAlignment="1" applyProtection="1">
      <alignment horizontal="center" vertical="center"/>
    </xf>
    <xf numFmtId="41" fontId="1" fillId="5" borderId="1" xfId="2" applyNumberFormat="1" applyFont="1" applyFill="1" applyBorder="1" applyAlignment="1" applyProtection="1">
      <alignment horizontal="center" vertical="center"/>
    </xf>
    <xf numFmtId="41" fontId="1" fillId="6" borderId="1" xfId="2" applyNumberFormat="1" applyFont="1" applyFill="1" applyBorder="1" applyAlignment="1" applyProtection="1">
      <alignment horizontal="center" vertical="center"/>
    </xf>
    <xf numFmtId="41" fontId="1" fillId="6" borderId="1" xfId="0" applyNumberFormat="1" applyFont="1" applyFill="1" applyBorder="1" applyAlignment="1">
      <alignment horizontal="center" vertical="center"/>
    </xf>
    <xf numFmtId="41" fontId="2" fillId="0" borderId="1" xfId="0" applyNumberFormat="1" applyFont="1" applyFill="1" applyBorder="1" applyAlignment="1">
      <alignment horizontal="right" vertical="center"/>
    </xf>
    <xf numFmtId="41" fontId="1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1" xfId="0" quotePrefix="1" applyFont="1" applyFill="1" applyBorder="1" applyAlignment="1">
      <alignment horizontal="left" vertical="center"/>
    </xf>
    <xf numFmtId="0" fontId="2" fillId="0" borderId="7" xfId="0" quotePrefix="1" applyFont="1" applyFill="1" applyBorder="1" applyAlignment="1">
      <alignment horizontal="left" vertical="center" wrapText="1"/>
    </xf>
    <xf numFmtId="0" fontId="2" fillId="2" borderId="1" xfId="0" quotePrefix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2" fillId="2" borderId="7" xfId="0" quotePrefix="1" applyFont="1" applyFill="1" applyBorder="1" applyAlignment="1">
      <alignment horizontal="left" vertical="center" wrapText="1"/>
    </xf>
    <xf numFmtId="41" fontId="2" fillId="0" borderId="1" xfId="0" applyNumberFormat="1" applyFont="1" applyFill="1" applyBorder="1" applyAlignment="1">
      <alignment horizontal="center" vertical="center" wrapText="1"/>
    </xf>
    <xf numFmtId="41" fontId="1" fillId="0" borderId="1" xfId="0" applyNumberFormat="1" applyFont="1" applyFill="1" applyBorder="1" applyAlignment="1">
      <alignment horizontal="center" vertical="center" wrapText="1"/>
    </xf>
    <xf numFmtId="41" fontId="1" fillId="0" borderId="1" xfId="0" applyNumberFormat="1" applyFont="1" applyFill="1" applyBorder="1" applyAlignment="1">
      <alignment horizontal="center" vertical="center"/>
    </xf>
    <xf numFmtId="41" fontId="2" fillId="15" borderId="1" xfId="0" applyNumberFormat="1" applyFont="1" applyFill="1" applyBorder="1" applyAlignment="1">
      <alignment horizontal="right" vertical="center"/>
    </xf>
    <xf numFmtId="41" fontId="1" fillId="15" borderId="1" xfId="0" applyNumberFormat="1" applyFont="1" applyFill="1" applyBorder="1" applyAlignment="1">
      <alignment horizontal="center" vertical="center"/>
    </xf>
    <xf numFmtId="41" fontId="2" fillId="15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/>
    <xf numFmtId="0" fontId="0" fillId="0" borderId="1" xfId="0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/>
    </xf>
    <xf numFmtId="0" fontId="2" fillId="0" borderId="13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41" fontId="2" fillId="3" borderId="1" xfId="2" applyNumberFormat="1" applyFont="1" applyFill="1" applyBorder="1" applyAlignment="1">
      <alignment horizontal="center" vertical="center"/>
    </xf>
    <xf numFmtId="41" fontId="2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vertical="center" wrapText="1"/>
    </xf>
  </cellXfs>
  <cellStyles count="7">
    <cellStyle name="Excel Built-in Comma" xfId="4"/>
    <cellStyle name="Обычный" xfId="0" builtinId="0"/>
    <cellStyle name="Обычный 2" xfId="1"/>
    <cellStyle name="Обычный_СТАЦИОНАР (ГОБУЗ НОКБ)" xfId="6"/>
    <cellStyle name="Пояснение" xfId="5" builtinId="53"/>
    <cellStyle name="Финансовый" xfId="2" builtinId="3"/>
    <cellStyle name="Финансовый 2" xfId="3"/>
  </cellStyles>
  <dxfs count="0"/>
  <tableStyles count="0" defaultTableStyle="TableStyleMedium2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83"/>
  <sheetViews>
    <sheetView tabSelected="1" zoomScale="70" zoomScaleNormal="70" workbookViewId="0">
      <pane ySplit="12" topLeftCell="A13" activePane="bottomLeft" state="frozen"/>
      <selection pane="bottomLeft" activeCell="A13" sqref="A13"/>
    </sheetView>
  </sheetViews>
  <sheetFormatPr defaultRowHeight="18.75" x14ac:dyDescent="0.3"/>
  <cols>
    <col min="1" max="1" width="7" style="45" customWidth="1"/>
    <col min="2" max="2" width="10.85546875" style="4" customWidth="1"/>
    <col min="3" max="3" width="10.140625" style="4" customWidth="1"/>
    <col min="4" max="4" width="48.5703125" style="4" customWidth="1"/>
    <col min="5" max="5" width="17.85546875" style="4" customWidth="1"/>
    <col min="6" max="6" width="14.85546875" style="4" customWidth="1"/>
    <col min="7" max="7" width="16.28515625" style="4" customWidth="1"/>
    <col min="8" max="8" width="14.42578125" style="4" customWidth="1"/>
    <col min="9" max="9" width="14.140625" style="4" customWidth="1"/>
    <col min="10" max="10" width="14.5703125" style="4" customWidth="1"/>
    <col min="11" max="11" width="15.5703125" style="4" customWidth="1"/>
    <col min="12" max="12" width="14.85546875" style="4" customWidth="1"/>
    <col min="13" max="13" width="15.85546875" style="4" customWidth="1"/>
    <col min="14" max="14" width="15.7109375" style="4" customWidth="1"/>
    <col min="15" max="15" width="15.28515625" style="4" customWidth="1"/>
    <col min="16" max="17" width="15" style="4" customWidth="1"/>
    <col min="18" max="18" width="13.7109375" style="4" customWidth="1"/>
    <col min="19" max="19" width="14.5703125" style="4" customWidth="1"/>
    <col min="20" max="16384" width="9.140625" style="4"/>
  </cols>
  <sheetData>
    <row r="1" spans="1:19" x14ac:dyDescent="0.3">
      <c r="Q1" s="4" t="s">
        <v>159</v>
      </c>
    </row>
    <row r="2" spans="1:19" x14ac:dyDescent="0.3">
      <c r="Q2" s="4" t="s">
        <v>28</v>
      </c>
    </row>
    <row r="3" spans="1:19" x14ac:dyDescent="0.3">
      <c r="Q3" s="4" t="s">
        <v>158</v>
      </c>
    </row>
    <row r="5" spans="1:19" x14ac:dyDescent="0.3">
      <c r="A5" s="124" t="s">
        <v>29</v>
      </c>
      <c r="B5" s="124"/>
      <c r="C5" s="124"/>
      <c r="D5" s="124"/>
      <c r="E5" s="124"/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</row>
    <row r="6" spans="1:19" x14ac:dyDescent="0.3">
      <c r="A6" s="124" t="s">
        <v>30</v>
      </c>
      <c r="B6" s="124"/>
      <c r="C6" s="124"/>
      <c r="D6" s="124"/>
      <c r="E6" s="124"/>
      <c r="F6" s="124"/>
      <c r="G6" s="124"/>
      <c r="H6" s="124"/>
      <c r="I6" s="124"/>
      <c r="J6" s="124"/>
      <c r="K6" s="124"/>
      <c r="L6" s="124"/>
      <c r="M6" s="124"/>
      <c r="N6" s="124"/>
      <c r="O6" s="124"/>
      <c r="P6" s="124"/>
      <c r="Q6" s="124"/>
      <c r="R6" s="124"/>
      <c r="S6" s="124"/>
    </row>
    <row r="7" spans="1:19" x14ac:dyDescent="0.3">
      <c r="D7" s="127"/>
      <c r="E7" s="127"/>
      <c r="F7" s="127"/>
      <c r="G7" s="127"/>
      <c r="H7" s="127"/>
      <c r="I7" s="127"/>
      <c r="J7" s="127"/>
      <c r="K7" s="127"/>
      <c r="L7" s="127"/>
      <c r="M7" s="127"/>
      <c r="N7" s="127"/>
      <c r="O7" s="127"/>
    </row>
    <row r="8" spans="1:19" ht="18.75" customHeight="1" x14ac:dyDescent="0.3">
      <c r="A8" s="126" t="s">
        <v>5</v>
      </c>
      <c r="B8" s="126" t="s">
        <v>15</v>
      </c>
      <c r="C8" s="126" t="s">
        <v>25</v>
      </c>
      <c r="D8" s="126" t="s">
        <v>16</v>
      </c>
      <c r="E8" s="126" t="s">
        <v>23</v>
      </c>
      <c r="F8" s="126"/>
      <c r="G8" s="126"/>
      <c r="H8" s="125" t="s">
        <v>10</v>
      </c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</row>
    <row r="9" spans="1:19" x14ac:dyDescent="0.3">
      <c r="A9" s="126"/>
      <c r="B9" s="126"/>
      <c r="C9" s="126"/>
      <c r="D9" s="126"/>
      <c r="E9" s="126"/>
      <c r="F9" s="126"/>
      <c r="G9" s="126"/>
      <c r="H9" s="125" t="s">
        <v>1</v>
      </c>
      <c r="I9" s="125"/>
      <c r="J9" s="125"/>
      <c r="K9" s="125" t="s">
        <v>2</v>
      </c>
      <c r="L9" s="125"/>
      <c r="M9" s="125"/>
      <c r="N9" s="125" t="s">
        <v>3</v>
      </c>
      <c r="O9" s="125"/>
      <c r="P9" s="125"/>
      <c r="Q9" s="125" t="s">
        <v>4</v>
      </c>
      <c r="R9" s="125"/>
      <c r="S9" s="125"/>
    </row>
    <row r="10" spans="1:19" ht="23.25" customHeight="1" x14ac:dyDescent="0.3">
      <c r="A10" s="126"/>
      <c r="B10" s="126"/>
      <c r="C10" s="126"/>
      <c r="D10" s="126"/>
      <c r="E10" s="126" t="s">
        <v>9</v>
      </c>
      <c r="F10" s="120" t="s">
        <v>6</v>
      </c>
      <c r="G10" s="120"/>
      <c r="H10" s="126" t="s">
        <v>0</v>
      </c>
      <c r="I10" s="120" t="s">
        <v>6</v>
      </c>
      <c r="J10" s="120"/>
      <c r="K10" s="126" t="s">
        <v>0</v>
      </c>
      <c r="L10" s="120" t="s">
        <v>6</v>
      </c>
      <c r="M10" s="120"/>
      <c r="N10" s="126" t="s">
        <v>0</v>
      </c>
      <c r="O10" s="120" t="s">
        <v>6</v>
      </c>
      <c r="P10" s="120"/>
      <c r="Q10" s="126" t="s">
        <v>0</v>
      </c>
      <c r="R10" s="120" t="s">
        <v>6</v>
      </c>
      <c r="S10" s="120"/>
    </row>
    <row r="11" spans="1:19" ht="180.75" customHeight="1" x14ac:dyDescent="0.3">
      <c r="A11" s="126"/>
      <c r="B11" s="126"/>
      <c r="C11" s="126"/>
      <c r="D11" s="126"/>
      <c r="E11" s="126"/>
      <c r="F11" s="16" t="s">
        <v>24</v>
      </c>
      <c r="G11" s="71" t="s">
        <v>18</v>
      </c>
      <c r="H11" s="126"/>
      <c r="I11" s="16" t="s">
        <v>24</v>
      </c>
      <c r="J11" s="71" t="s">
        <v>18</v>
      </c>
      <c r="K11" s="126"/>
      <c r="L11" s="16" t="s">
        <v>24</v>
      </c>
      <c r="M11" s="71" t="s">
        <v>18</v>
      </c>
      <c r="N11" s="126"/>
      <c r="O11" s="16" t="s">
        <v>24</v>
      </c>
      <c r="P11" s="71" t="s">
        <v>18</v>
      </c>
      <c r="Q11" s="126"/>
      <c r="R11" s="16" t="s">
        <v>24</v>
      </c>
      <c r="S11" s="71" t="s">
        <v>18</v>
      </c>
    </row>
    <row r="12" spans="1:19" ht="24.75" customHeight="1" x14ac:dyDescent="0.3">
      <c r="A12" s="47">
        <v>1</v>
      </c>
      <c r="B12" s="47">
        <f>+A12+1</f>
        <v>2</v>
      </c>
      <c r="C12" s="47">
        <f t="shared" ref="C12:S12" si="0">+B12+1</f>
        <v>3</v>
      </c>
      <c r="D12" s="47">
        <f t="shared" si="0"/>
        <v>4</v>
      </c>
      <c r="E12" s="47">
        <f t="shared" si="0"/>
        <v>5</v>
      </c>
      <c r="F12" s="47">
        <f t="shared" si="0"/>
        <v>6</v>
      </c>
      <c r="G12" s="47">
        <f t="shared" si="0"/>
        <v>7</v>
      </c>
      <c r="H12" s="47">
        <f t="shared" si="0"/>
        <v>8</v>
      </c>
      <c r="I12" s="47">
        <f t="shared" si="0"/>
        <v>9</v>
      </c>
      <c r="J12" s="47">
        <f t="shared" si="0"/>
        <v>10</v>
      </c>
      <c r="K12" s="47">
        <f t="shared" si="0"/>
        <v>11</v>
      </c>
      <c r="L12" s="47">
        <f t="shared" si="0"/>
        <v>12</v>
      </c>
      <c r="M12" s="47">
        <f t="shared" si="0"/>
        <v>13</v>
      </c>
      <c r="N12" s="47">
        <f t="shared" si="0"/>
        <v>14</v>
      </c>
      <c r="O12" s="47">
        <f t="shared" si="0"/>
        <v>15</v>
      </c>
      <c r="P12" s="47">
        <f t="shared" si="0"/>
        <v>16</v>
      </c>
      <c r="Q12" s="47">
        <f t="shared" si="0"/>
        <v>17</v>
      </c>
      <c r="R12" s="47">
        <f t="shared" si="0"/>
        <v>18</v>
      </c>
      <c r="S12" s="47">
        <f t="shared" si="0"/>
        <v>19</v>
      </c>
    </row>
    <row r="13" spans="1:19" s="5" customFormat="1" ht="21" customHeight="1" x14ac:dyDescent="0.3">
      <c r="A13" s="83">
        <v>1</v>
      </c>
      <c r="B13" s="8">
        <v>1</v>
      </c>
      <c r="C13" s="9"/>
      <c r="D13" s="21" t="s">
        <v>31</v>
      </c>
      <c r="E13" s="35">
        <f t="shared" ref="E13:E44" si="1">+F13+G13</f>
        <v>60605</v>
      </c>
      <c r="F13" s="35">
        <f t="shared" ref="F13:G32" si="2">+I13+L13+O13+R13</f>
        <v>20977</v>
      </c>
      <c r="G13" s="35">
        <f t="shared" si="2"/>
        <v>39628</v>
      </c>
      <c r="H13" s="35">
        <f t="shared" ref="H13:H44" si="3">+I13+J13</f>
        <v>33024</v>
      </c>
      <c r="I13" s="35">
        <f>+I14+I17+I20+I27+I33+I39+I44</f>
        <v>11323</v>
      </c>
      <c r="J13" s="35">
        <f>+J14+J17+J20+J27+J33+J39+J44</f>
        <v>21701</v>
      </c>
      <c r="K13" s="35">
        <f t="shared" ref="K13:K44" si="4">+L13+M13</f>
        <v>15184</v>
      </c>
      <c r="L13" s="35">
        <f>+L14+L17+L20+L27+L33+L39+L44</f>
        <v>5253</v>
      </c>
      <c r="M13" s="35">
        <f>+M14+M17+M20+M27+M33+M39+M44</f>
        <v>9931</v>
      </c>
      <c r="N13" s="35">
        <f t="shared" ref="N13:N44" si="5">+O13+P13</f>
        <v>10352</v>
      </c>
      <c r="O13" s="35">
        <f>+O14+O17+O20+O27+O33+O39+O44</f>
        <v>3653</v>
      </c>
      <c r="P13" s="35">
        <f>+P14+P17+P20+P27+P33+P39+P44</f>
        <v>6699</v>
      </c>
      <c r="Q13" s="35">
        <f t="shared" ref="Q13:Q44" si="6">+R13+S13</f>
        <v>2045</v>
      </c>
      <c r="R13" s="35">
        <f>+R14+R17+R20+R27+R33+R39+R44</f>
        <v>748</v>
      </c>
      <c r="S13" s="35">
        <f>+S14+S17+S20+S27+S33+S39+S44</f>
        <v>1297</v>
      </c>
    </row>
    <row r="14" spans="1:19" ht="22.5" customHeight="1" x14ac:dyDescent="0.3">
      <c r="A14" s="123"/>
      <c r="B14" s="120"/>
      <c r="C14" s="47"/>
      <c r="D14" s="17" t="s">
        <v>136</v>
      </c>
      <c r="E14" s="36">
        <f t="shared" si="1"/>
        <v>4390</v>
      </c>
      <c r="F14" s="36">
        <f t="shared" si="2"/>
        <v>1559</v>
      </c>
      <c r="G14" s="36">
        <f t="shared" si="2"/>
        <v>2831</v>
      </c>
      <c r="H14" s="36">
        <f t="shared" si="3"/>
        <v>1317</v>
      </c>
      <c r="I14" s="36">
        <f>SUM(I15:I16)</f>
        <v>467</v>
      </c>
      <c r="J14" s="36">
        <f>SUM(J15:J16)</f>
        <v>850</v>
      </c>
      <c r="K14" s="36">
        <f t="shared" si="4"/>
        <v>1317</v>
      </c>
      <c r="L14" s="36">
        <f>SUM(L15:L16)</f>
        <v>467</v>
      </c>
      <c r="M14" s="36">
        <f>SUM(M15:M16)</f>
        <v>850</v>
      </c>
      <c r="N14" s="36">
        <f t="shared" si="5"/>
        <v>1317</v>
      </c>
      <c r="O14" s="36">
        <f>SUM(O15:O16)</f>
        <v>467</v>
      </c>
      <c r="P14" s="36">
        <f>SUM(P15:P16)</f>
        <v>850</v>
      </c>
      <c r="Q14" s="36">
        <f t="shared" si="6"/>
        <v>439</v>
      </c>
      <c r="R14" s="36">
        <f>SUM(R15:R16)</f>
        <v>158</v>
      </c>
      <c r="S14" s="36">
        <f>SUM(S15:S16)</f>
        <v>281</v>
      </c>
    </row>
    <row r="15" spans="1:19" s="6" customFormat="1" ht="20.25" customHeight="1" x14ac:dyDescent="0.3">
      <c r="A15" s="123"/>
      <c r="B15" s="120"/>
      <c r="C15" s="48" t="s">
        <v>68</v>
      </c>
      <c r="D15" s="39" t="s">
        <v>67</v>
      </c>
      <c r="E15" s="37">
        <f t="shared" si="1"/>
        <v>3890</v>
      </c>
      <c r="F15" s="37">
        <f t="shared" si="2"/>
        <v>1381</v>
      </c>
      <c r="G15" s="37">
        <f t="shared" si="2"/>
        <v>2509</v>
      </c>
      <c r="H15" s="37">
        <f t="shared" si="3"/>
        <v>1167</v>
      </c>
      <c r="I15" s="37">
        <v>414</v>
      </c>
      <c r="J15" s="37">
        <v>753</v>
      </c>
      <c r="K15" s="37">
        <f t="shared" si="4"/>
        <v>1167</v>
      </c>
      <c r="L15" s="37">
        <v>414</v>
      </c>
      <c r="M15" s="37">
        <v>753</v>
      </c>
      <c r="N15" s="37">
        <f t="shared" si="5"/>
        <v>1167</v>
      </c>
      <c r="O15" s="37">
        <v>414</v>
      </c>
      <c r="P15" s="37">
        <v>753</v>
      </c>
      <c r="Q15" s="37">
        <f t="shared" si="6"/>
        <v>389</v>
      </c>
      <c r="R15" s="37">
        <v>139</v>
      </c>
      <c r="S15" s="37">
        <v>250</v>
      </c>
    </row>
    <row r="16" spans="1:19" s="6" customFormat="1" ht="36" customHeight="1" x14ac:dyDescent="0.3">
      <c r="A16" s="123"/>
      <c r="B16" s="120"/>
      <c r="C16" s="48" t="s">
        <v>69</v>
      </c>
      <c r="D16" s="39" t="s">
        <v>8</v>
      </c>
      <c r="E16" s="37">
        <f t="shared" si="1"/>
        <v>500</v>
      </c>
      <c r="F16" s="37">
        <f t="shared" si="2"/>
        <v>178</v>
      </c>
      <c r="G16" s="37">
        <f t="shared" si="2"/>
        <v>322</v>
      </c>
      <c r="H16" s="37">
        <f t="shared" si="3"/>
        <v>150</v>
      </c>
      <c r="I16" s="37">
        <v>53</v>
      </c>
      <c r="J16" s="37">
        <v>97</v>
      </c>
      <c r="K16" s="37">
        <f t="shared" si="4"/>
        <v>150</v>
      </c>
      <c r="L16" s="37">
        <v>53</v>
      </c>
      <c r="M16" s="37">
        <v>97</v>
      </c>
      <c r="N16" s="37">
        <f t="shared" si="5"/>
        <v>150</v>
      </c>
      <c r="O16" s="37">
        <v>53</v>
      </c>
      <c r="P16" s="37">
        <v>97</v>
      </c>
      <c r="Q16" s="37">
        <f t="shared" si="6"/>
        <v>50</v>
      </c>
      <c r="R16" s="37">
        <v>19</v>
      </c>
      <c r="S16" s="37">
        <v>31</v>
      </c>
    </row>
    <row r="17" spans="1:19" s="6" customFormat="1" ht="36.75" customHeight="1" x14ac:dyDescent="0.3">
      <c r="A17" s="123"/>
      <c r="B17" s="120"/>
      <c r="C17" s="48"/>
      <c r="D17" s="17" t="s">
        <v>137</v>
      </c>
      <c r="E17" s="36">
        <f t="shared" si="1"/>
        <v>2800</v>
      </c>
      <c r="F17" s="36">
        <f t="shared" si="2"/>
        <v>966</v>
      </c>
      <c r="G17" s="36">
        <f t="shared" si="2"/>
        <v>1834</v>
      </c>
      <c r="H17" s="36">
        <f t="shared" si="3"/>
        <v>840</v>
      </c>
      <c r="I17" s="36">
        <f>SUM(I18:I19)</f>
        <v>289</v>
      </c>
      <c r="J17" s="36">
        <f>SUM(J18:J19)</f>
        <v>551</v>
      </c>
      <c r="K17" s="36">
        <f t="shared" si="4"/>
        <v>840</v>
      </c>
      <c r="L17" s="36">
        <f>SUM(L18:L19)</f>
        <v>289</v>
      </c>
      <c r="M17" s="36">
        <f>SUM(M18:M19)</f>
        <v>551</v>
      </c>
      <c r="N17" s="36">
        <f t="shared" si="5"/>
        <v>840</v>
      </c>
      <c r="O17" s="36">
        <f>SUM(O18:O19)</f>
        <v>289</v>
      </c>
      <c r="P17" s="36">
        <f>SUM(P18:P19)</f>
        <v>551</v>
      </c>
      <c r="Q17" s="36">
        <f t="shared" si="6"/>
        <v>280</v>
      </c>
      <c r="R17" s="36">
        <f>SUM(R18:R19)</f>
        <v>99</v>
      </c>
      <c r="S17" s="36">
        <f>SUM(S18:S19)</f>
        <v>181</v>
      </c>
    </row>
    <row r="18" spans="1:19" s="6" customFormat="1" ht="19.5" customHeight="1" x14ac:dyDescent="0.3">
      <c r="A18" s="123"/>
      <c r="B18" s="120"/>
      <c r="C18" s="48" t="s">
        <v>116</v>
      </c>
      <c r="D18" s="39" t="s">
        <v>115</v>
      </c>
      <c r="E18" s="37">
        <f t="shared" si="1"/>
        <v>2400</v>
      </c>
      <c r="F18" s="37">
        <f t="shared" si="2"/>
        <v>828</v>
      </c>
      <c r="G18" s="37">
        <f t="shared" si="2"/>
        <v>1572</v>
      </c>
      <c r="H18" s="37">
        <f t="shared" si="3"/>
        <v>720</v>
      </c>
      <c r="I18" s="37">
        <v>248</v>
      </c>
      <c r="J18" s="37">
        <v>472</v>
      </c>
      <c r="K18" s="37">
        <f t="shared" si="4"/>
        <v>720</v>
      </c>
      <c r="L18" s="37">
        <v>248</v>
      </c>
      <c r="M18" s="37">
        <v>472</v>
      </c>
      <c r="N18" s="37">
        <f t="shared" si="5"/>
        <v>720</v>
      </c>
      <c r="O18" s="37">
        <v>248</v>
      </c>
      <c r="P18" s="37">
        <v>472</v>
      </c>
      <c r="Q18" s="37">
        <f t="shared" si="6"/>
        <v>240</v>
      </c>
      <c r="R18" s="37">
        <v>84</v>
      </c>
      <c r="S18" s="37">
        <v>156</v>
      </c>
    </row>
    <row r="19" spans="1:19" s="5" customFormat="1" ht="37.5" customHeight="1" x14ac:dyDescent="0.3">
      <c r="A19" s="123"/>
      <c r="B19" s="120"/>
      <c r="C19" s="48" t="s">
        <v>117</v>
      </c>
      <c r="D19" s="39" t="s">
        <v>7</v>
      </c>
      <c r="E19" s="37">
        <f t="shared" si="1"/>
        <v>400</v>
      </c>
      <c r="F19" s="37">
        <f t="shared" si="2"/>
        <v>138</v>
      </c>
      <c r="G19" s="37">
        <f t="shared" si="2"/>
        <v>262</v>
      </c>
      <c r="H19" s="37">
        <f t="shared" si="3"/>
        <v>120</v>
      </c>
      <c r="I19" s="37">
        <v>41</v>
      </c>
      <c r="J19" s="37">
        <v>79</v>
      </c>
      <c r="K19" s="37">
        <f t="shared" si="4"/>
        <v>120</v>
      </c>
      <c r="L19" s="37">
        <v>41</v>
      </c>
      <c r="M19" s="37">
        <v>79</v>
      </c>
      <c r="N19" s="37">
        <f t="shared" si="5"/>
        <v>120</v>
      </c>
      <c r="O19" s="37">
        <v>41</v>
      </c>
      <c r="P19" s="37">
        <v>79</v>
      </c>
      <c r="Q19" s="37">
        <f t="shared" si="6"/>
        <v>40</v>
      </c>
      <c r="R19" s="37">
        <v>15</v>
      </c>
      <c r="S19" s="37">
        <v>25</v>
      </c>
    </row>
    <row r="20" spans="1:19" ht="35.25" customHeight="1" x14ac:dyDescent="0.3">
      <c r="A20" s="123"/>
      <c r="B20" s="120"/>
      <c r="C20" s="48"/>
      <c r="D20" s="17" t="s">
        <v>19</v>
      </c>
      <c r="E20" s="36">
        <f t="shared" si="1"/>
        <v>3160</v>
      </c>
      <c r="F20" s="36">
        <f t="shared" si="2"/>
        <v>1132</v>
      </c>
      <c r="G20" s="36">
        <f t="shared" si="2"/>
        <v>2028</v>
      </c>
      <c r="H20" s="36">
        <f t="shared" si="3"/>
        <v>949</v>
      </c>
      <c r="I20" s="36">
        <f>SUM(I21:I26)</f>
        <v>340</v>
      </c>
      <c r="J20" s="36">
        <f>SUM(J21:J26)</f>
        <v>609</v>
      </c>
      <c r="K20" s="36">
        <f t="shared" si="4"/>
        <v>949</v>
      </c>
      <c r="L20" s="36">
        <f>SUM(L21:L26)</f>
        <v>340</v>
      </c>
      <c r="M20" s="36">
        <f>SUM(M21:M26)</f>
        <v>609</v>
      </c>
      <c r="N20" s="36">
        <f t="shared" si="5"/>
        <v>949</v>
      </c>
      <c r="O20" s="36">
        <f>SUM(O21:O26)</f>
        <v>340</v>
      </c>
      <c r="P20" s="36">
        <f>SUM(P21:P26)</f>
        <v>609</v>
      </c>
      <c r="Q20" s="36">
        <f t="shared" si="6"/>
        <v>313</v>
      </c>
      <c r="R20" s="36">
        <f>SUM(R21:R26)</f>
        <v>112</v>
      </c>
      <c r="S20" s="36">
        <f>SUM(S21:S26)</f>
        <v>201</v>
      </c>
    </row>
    <row r="21" spans="1:19" x14ac:dyDescent="0.3">
      <c r="A21" s="123"/>
      <c r="B21" s="120"/>
      <c r="C21" s="48" t="s">
        <v>26</v>
      </c>
      <c r="D21" s="22" t="s">
        <v>20</v>
      </c>
      <c r="E21" s="37">
        <f t="shared" si="1"/>
        <v>1000</v>
      </c>
      <c r="F21" s="37">
        <f t="shared" si="2"/>
        <v>355</v>
      </c>
      <c r="G21" s="37">
        <f t="shared" si="2"/>
        <v>645</v>
      </c>
      <c r="H21" s="37">
        <f t="shared" si="3"/>
        <v>301</v>
      </c>
      <c r="I21" s="37">
        <v>107</v>
      </c>
      <c r="J21" s="37">
        <v>194</v>
      </c>
      <c r="K21" s="37">
        <f t="shared" si="4"/>
        <v>301</v>
      </c>
      <c r="L21" s="37">
        <v>107</v>
      </c>
      <c r="M21" s="37">
        <v>194</v>
      </c>
      <c r="N21" s="37">
        <f t="shared" si="5"/>
        <v>301</v>
      </c>
      <c r="O21" s="37">
        <v>107</v>
      </c>
      <c r="P21" s="37">
        <v>194</v>
      </c>
      <c r="Q21" s="37">
        <f t="shared" si="6"/>
        <v>97</v>
      </c>
      <c r="R21" s="37">
        <v>34</v>
      </c>
      <c r="S21" s="37">
        <v>63</v>
      </c>
    </row>
    <row r="22" spans="1:19" ht="37.5" x14ac:dyDescent="0.3">
      <c r="A22" s="123"/>
      <c r="B22" s="120"/>
      <c r="C22" s="48" t="s">
        <v>118</v>
      </c>
      <c r="D22" s="22" t="s">
        <v>119</v>
      </c>
      <c r="E22" s="37">
        <f t="shared" si="1"/>
        <v>50</v>
      </c>
      <c r="F22" s="37">
        <f t="shared" si="2"/>
        <v>18</v>
      </c>
      <c r="G22" s="37">
        <f t="shared" si="2"/>
        <v>32</v>
      </c>
      <c r="H22" s="37">
        <f t="shared" si="3"/>
        <v>15</v>
      </c>
      <c r="I22" s="37">
        <v>5</v>
      </c>
      <c r="J22" s="37">
        <v>10</v>
      </c>
      <c r="K22" s="37">
        <f t="shared" si="4"/>
        <v>15</v>
      </c>
      <c r="L22" s="37">
        <v>5</v>
      </c>
      <c r="M22" s="37">
        <v>10</v>
      </c>
      <c r="N22" s="37">
        <f t="shared" si="5"/>
        <v>15</v>
      </c>
      <c r="O22" s="37">
        <v>5</v>
      </c>
      <c r="P22" s="37">
        <v>10</v>
      </c>
      <c r="Q22" s="37">
        <f t="shared" si="6"/>
        <v>5</v>
      </c>
      <c r="R22" s="37">
        <v>3</v>
      </c>
      <c r="S22" s="37">
        <v>2</v>
      </c>
    </row>
    <row r="23" spans="1:19" ht="37.5" x14ac:dyDescent="0.3">
      <c r="A23" s="123"/>
      <c r="B23" s="120"/>
      <c r="C23" s="48" t="s">
        <v>59</v>
      </c>
      <c r="D23" s="23" t="s">
        <v>60</v>
      </c>
      <c r="E23" s="37">
        <f t="shared" si="1"/>
        <v>1500</v>
      </c>
      <c r="F23" s="37">
        <f t="shared" si="2"/>
        <v>540</v>
      </c>
      <c r="G23" s="37">
        <f t="shared" si="2"/>
        <v>960</v>
      </c>
      <c r="H23" s="37">
        <f t="shared" si="3"/>
        <v>450</v>
      </c>
      <c r="I23" s="38">
        <v>162</v>
      </c>
      <c r="J23" s="38">
        <v>288</v>
      </c>
      <c r="K23" s="37">
        <f t="shared" si="4"/>
        <v>450</v>
      </c>
      <c r="L23" s="38">
        <v>162</v>
      </c>
      <c r="M23" s="38">
        <v>288</v>
      </c>
      <c r="N23" s="37">
        <f t="shared" si="5"/>
        <v>450</v>
      </c>
      <c r="O23" s="38">
        <v>162</v>
      </c>
      <c r="P23" s="38">
        <v>288</v>
      </c>
      <c r="Q23" s="37">
        <f t="shared" si="6"/>
        <v>150</v>
      </c>
      <c r="R23" s="38">
        <v>54</v>
      </c>
      <c r="S23" s="38">
        <v>96</v>
      </c>
    </row>
    <row r="24" spans="1:19" ht="37.5" x14ac:dyDescent="0.3">
      <c r="A24" s="123"/>
      <c r="B24" s="120"/>
      <c r="C24" s="48" t="s">
        <v>74</v>
      </c>
      <c r="D24" s="22" t="s">
        <v>75</v>
      </c>
      <c r="E24" s="37">
        <f t="shared" si="1"/>
        <v>100</v>
      </c>
      <c r="F24" s="37">
        <f t="shared" si="2"/>
        <v>36</v>
      </c>
      <c r="G24" s="37">
        <f t="shared" si="2"/>
        <v>64</v>
      </c>
      <c r="H24" s="37">
        <f t="shared" si="3"/>
        <v>30</v>
      </c>
      <c r="I24" s="38">
        <v>11</v>
      </c>
      <c r="J24" s="38">
        <v>19</v>
      </c>
      <c r="K24" s="37">
        <f t="shared" si="4"/>
        <v>30</v>
      </c>
      <c r="L24" s="38">
        <v>11</v>
      </c>
      <c r="M24" s="38">
        <v>19</v>
      </c>
      <c r="N24" s="37">
        <f t="shared" si="5"/>
        <v>30</v>
      </c>
      <c r="O24" s="38">
        <v>11</v>
      </c>
      <c r="P24" s="38">
        <v>19</v>
      </c>
      <c r="Q24" s="37">
        <f t="shared" si="6"/>
        <v>10</v>
      </c>
      <c r="R24" s="38">
        <v>3</v>
      </c>
      <c r="S24" s="38">
        <v>7</v>
      </c>
    </row>
    <row r="25" spans="1:19" ht="37.5" x14ac:dyDescent="0.3">
      <c r="A25" s="123"/>
      <c r="B25" s="120"/>
      <c r="C25" s="48" t="s">
        <v>76</v>
      </c>
      <c r="D25" s="22" t="s">
        <v>77</v>
      </c>
      <c r="E25" s="37">
        <f t="shared" si="1"/>
        <v>60</v>
      </c>
      <c r="F25" s="37">
        <f t="shared" si="2"/>
        <v>21</v>
      </c>
      <c r="G25" s="37">
        <f t="shared" si="2"/>
        <v>39</v>
      </c>
      <c r="H25" s="37">
        <f t="shared" si="3"/>
        <v>18</v>
      </c>
      <c r="I25" s="38">
        <v>6</v>
      </c>
      <c r="J25" s="38">
        <v>12</v>
      </c>
      <c r="K25" s="37">
        <f t="shared" si="4"/>
        <v>18</v>
      </c>
      <c r="L25" s="38">
        <v>6</v>
      </c>
      <c r="M25" s="38">
        <v>12</v>
      </c>
      <c r="N25" s="37">
        <f t="shared" si="5"/>
        <v>18</v>
      </c>
      <c r="O25" s="38">
        <v>6</v>
      </c>
      <c r="P25" s="38">
        <v>12</v>
      </c>
      <c r="Q25" s="37">
        <f t="shared" si="6"/>
        <v>6</v>
      </c>
      <c r="R25" s="38">
        <v>3</v>
      </c>
      <c r="S25" s="38">
        <v>3</v>
      </c>
    </row>
    <row r="26" spans="1:19" ht="56.25" x14ac:dyDescent="0.3">
      <c r="A26" s="123"/>
      <c r="B26" s="120"/>
      <c r="C26" s="48" t="s">
        <v>61</v>
      </c>
      <c r="D26" s="22" t="s">
        <v>62</v>
      </c>
      <c r="E26" s="37">
        <f t="shared" si="1"/>
        <v>450</v>
      </c>
      <c r="F26" s="37">
        <f t="shared" si="2"/>
        <v>162</v>
      </c>
      <c r="G26" s="37">
        <f t="shared" si="2"/>
        <v>288</v>
      </c>
      <c r="H26" s="37">
        <f t="shared" si="3"/>
        <v>135</v>
      </c>
      <c r="I26" s="38">
        <v>49</v>
      </c>
      <c r="J26" s="38">
        <v>86</v>
      </c>
      <c r="K26" s="37">
        <f t="shared" si="4"/>
        <v>135</v>
      </c>
      <c r="L26" s="38">
        <v>49</v>
      </c>
      <c r="M26" s="38">
        <v>86</v>
      </c>
      <c r="N26" s="37">
        <f t="shared" si="5"/>
        <v>135</v>
      </c>
      <c r="O26" s="38">
        <v>49</v>
      </c>
      <c r="P26" s="38">
        <v>86</v>
      </c>
      <c r="Q26" s="37">
        <f t="shared" si="6"/>
        <v>45</v>
      </c>
      <c r="R26" s="38">
        <v>15</v>
      </c>
      <c r="S26" s="38">
        <v>30</v>
      </c>
    </row>
    <row r="27" spans="1:19" ht="37.5" x14ac:dyDescent="0.3">
      <c r="A27" s="123"/>
      <c r="B27" s="120"/>
      <c r="C27" s="47"/>
      <c r="D27" s="17" t="s">
        <v>21</v>
      </c>
      <c r="E27" s="36">
        <f t="shared" si="1"/>
        <v>845</v>
      </c>
      <c r="F27" s="36">
        <f t="shared" si="2"/>
        <v>308</v>
      </c>
      <c r="G27" s="36">
        <f t="shared" si="2"/>
        <v>537</v>
      </c>
      <c r="H27" s="36">
        <f t="shared" si="3"/>
        <v>255</v>
      </c>
      <c r="I27" s="36">
        <f>SUM(I28:I32)</f>
        <v>93</v>
      </c>
      <c r="J27" s="36">
        <f>SUM(J28:J32)</f>
        <v>162</v>
      </c>
      <c r="K27" s="36">
        <f t="shared" si="4"/>
        <v>255</v>
      </c>
      <c r="L27" s="36">
        <f>SUM(L28:L32)</f>
        <v>93</v>
      </c>
      <c r="M27" s="36">
        <f>SUM(M28:M32)</f>
        <v>162</v>
      </c>
      <c r="N27" s="36">
        <f t="shared" si="5"/>
        <v>255</v>
      </c>
      <c r="O27" s="36">
        <f>SUM(O28:O32)</f>
        <v>93</v>
      </c>
      <c r="P27" s="36">
        <f>SUM(P28:P32)</f>
        <v>162</v>
      </c>
      <c r="Q27" s="36">
        <f t="shared" si="6"/>
        <v>80</v>
      </c>
      <c r="R27" s="36">
        <f>SUM(R28:R32)</f>
        <v>29</v>
      </c>
      <c r="S27" s="36">
        <f>SUM(S28:S32)</f>
        <v>51</v>
      </c>
    </row>
    <row r="28" spans="1:19" x14ac:dyDescent="0.3">
      <c r="A28" s="123"/>
      <c r="B28" s="120"/>
      <c r="C28" s="48" t="s">
        <v>27</v>
      </c>
      <c r="D28" s="2" t="s">
        <v>22</v>
      </c>
      <c r="E28" s="37">
        <f t="shared" si="1"/>
        <v>375</v>
      </c>
      <c r="F28" s="37">
        <f t="shared" si="2"/>
        <v>135</v>
      </c>
      <c r="G28" s="37">
        <f t="shared" si="2"/>
        <v>240</v>
      </c>
      <c r="H28" s="37">
        <f t="shared" si="3"/>
        <v>113</v>
      </c>
      <c r="I28" s="38">
        <v>41</v>
      </c>
      <c r="J28" s="38">
        <v>72</v>
      </c>
      <c r="K28" s="37">
        <f t="shared" si="4"/>
        <v>113</v>
      </c>
      <c r="L28" s="38">
        <v>41</v>
      </c>
      <c r="M28" s="38">
        <v>72</v>
      </c>
      <c r="N28" s="37">
        <f t="shared" si="5"/>
        <v>113</v>
      </c>
      <c r="O28" s="38">
        <v>41</v>
      </c>
      <c r="P28" s="38">
        <v>72</v>
      </c>
      <c r="Q28" s="37">
        <f t="shared" si="6"/>
        <v>36</v>
      </c>
      <c r="R28" s="38">
        <v>12</v>
      </c>
      <c r="S28" s="38">
        <v>24</v>
      </c>
    </row>
    <row r="29" spans="1:19" x14ac:dyDescent="0.3">
      <c r="A29" s="123"/>
      <c r="B29" s="120"/>
      <c r="C29" s="48" t="s">
        <v>63</v>
      </c>
      <c r="D29" s="2" t="s">
        <v>64</v>
      </c>
      <c r="E29" s="37">
        <f t="shared" si="1"/>
        <v>260</v>
      </c>
      <c r="F29" s="37">
        <f t="shared" si="2"/>
        <v>96</v>
      </c>
      <c r="G29" s="37">
        <f t="shared" si="2"/>
        <v>164</v>
      </c>
      <c r="H29" s="37">
        <f t="shared" si="3"/>
        <v>78</v>
      </c>
      <c r="I29" s="38">
        <v>29</v>
      </c>
      <c r="J29" s="38">
        <v>49</v>
      </c>
      <c r="K29" s="37">
        <f t="shared" si="4"/>
        <v>78</v>
      </c>
      <c r="L29" s="38">
        <v>29</v>
      </c>
      <c r="M29" s="38">
        <v>49</v>
      </c>
      <c r="N29" s="37">
        <f t="shared" si="5"/>
        <v>78</v>
      </c>
      <c r="O29" s="38">
        <v>29</v>
      </c>
      <c r="P29" s="38">
        <v>49</v>
      </c>
      <c r="Q29" s="37">
        <f t="shared" si="6"/>
        <v>26</v>
      </c>
      <c r="R29" s="38">
        <v>9</v>
      </c>
      <c r="S29" s="38">
        <v>17</v>
      </c>
    </row>
    <row r="30" spans="1:19" x14ac:dyDescent="0.3">
      <c r="A30" s="123"/>
      <c r="B30" s="120"/>
      <c r="C30" s="48" t="s">
        <v>80</v>
      </c>
      <c r="D30" s="2" t="s">
        <v>81</v>
      </c>
      <c r="E30" s="37">
        <f t="shared" si="1"/>
        <v>120</v>
      </c>
      <c r="F30" s="37">
        <f t="shared" si="2"/>
        <v>44</v>
      </c>
      <c r="G30" s="37">
        <f t="shared" si="2"/>
        <v>76</v>
      </c>
      <c r="H30" s="37">
        <f t="shared" si="3"/>
        <v>36</v>
      </c>
      <c r="I30" s="38">
        <v>13</v>
      </c>
      <c r="J30" s="38">
        <v>23</v>
      </c>
      <c r="K30" s="37">
        <f t="shared" si="4"/>
        <v>36</v>
      </c>
      <c r="L30" s="38">
        <v>13</v>
      </c>
      <c r="M30" s="38">
        <v>23</v>
      </c>
      <c r="N30" s="37">
        <f t="shared" si="5"/>
        <v>36</v>
      </c>
      <c r="O30" s="38">
        <v>13</v>
      </c>
      <c r="P30" s="38">
        <v>23</v>
      </c>
      <c r="Q30" s="37">
        <f t="shared" si="6"/>
        <v>12</v>
      </c>
      <c r="R30" s="38">
        <v>5</v>
      </c>
      <c r="S30" s="38">
        <v>7</v>
      </c>
    </row>
    <row r="31" spans="1:19" x14ac:dyDescent="0.3">
      <c r="A31" s="123"/>
      <c r="B31" s="120"/>
      <c r="C31" s="48" t="s">
        <v>82</v>
      </c>
      <c r="D31" s="2" t="s">
        <v>83</v>
      </c>
      <c r="E31" s="37">
        <f t="shared" si="1"/>
        <v>70</v>
      </c>
      <c r="F31" s="37">
        <f t="shared" si="2"/>
        <v>25</v>
      </c>
      <c r="G31" s="37">
        <f t="shared" si="2"/>
        <v>45</v>
      </c>
      <c r="H31" s="37">
        <f t="shared" si="3"/>
        <v>22</v>
      </c>
      <c r="I31" s="38">
        <v>8</v>
      </c>
      <c r="J31" s="38">
        <v>14</v>
      </c>
      <c r="K31" s="37">
        <f t="shared" si="4"/>
        <v>22</v>
      </c>
      <c r="L31" s="38">
        <v>8</v>
      </c>
      <c r="M31" s="38">
        <v>14</v>
      </c>
      <c r="N31" s="37">
        <f t="shared" si="5"/>
        <v>22</v>
      </c>
      <c r="O31" s="38">
        <v>8</v>
      </c>
      <c r="P31" s="38">
        <v>14</v>
      </c>
      <c r="Q31" s="37">
        <f t="shared" si="6"/>
        <v>4</v>
      </c>
      <c r="R31" s="38">
        <v>1</v>
      </c>
      <c r="S31" s="38">
        <v>3</v>
      </c>
    </row>
    <row r="32" spans="1:19" x14ac:dyDescent="0.3">
      <c r="A32" s="123"/>
      <c r="B32" s="120"/>
      <c r="C32" s="48" t="s">
        <v>120</v>
      </c>
      <c r="D32" s="2" t="s">
        <v>121</v>
      </c>
      <c r="E32" s="37">
        <f t="shared" si="1"/>
        <v>20</v>
      </c>
      <c r="F32" s="37">
        <f t="shared" si="2"/>
        <v>8</v>
      </c>
      <c r="G32" s="37">
        <f t="shared" si="2"/>
        <v>12</v>
      </c>
      <c r="H32" s="37">
        <f t="shared" si="3"/>
        <v>6</v>
      </c>
      <c r="I32" s="38">
        <v>2</v>
      </c>
      <c r="J32" s="38">
        <v>4</v>
      </c>
      <c r="K32" s="37">
        <f t="shared" si="4"/>
        <v>6</v>
      </c>
      <c r="L32" s="38">
        <v>2</v>
      </c>
      <c r="M32" s="38">
        <v>4</v>
      </c>
      <c r="N32" s="37">
        <f t="shared" si="5"/>
        <v>6</v>
      </c>
      <c r="O32" s="38">
        <v>2</v>
      </c>
      <c r="P32" s="38">
        <v>4</v>
      </c>
      <c r="Q32" s="37">
        <f t="shared" si="6"/>
        <v>2</v>
      </c>
      <c r="R32" s="38">
        <v>2</v>
      </c>
      <c r="S32" s="38">
        <v>0</v>
      </c>
    </row>
    <row r="33" spans="1:19" ht="54.75" customHeight="1" x14ac:dyDescent="0.3">
      <c r="A33" s="123"/>
      <c r="B33" s="120"/>
      <c r="C33" s="47"/>
      <c r="D33" s="29" t="s">
        <v>95</v>
      </c>
      <c r="E33" s="36">
        <f t="shared" si="1"/>
        <v>1500</v>
      </c>
      <c r="F33" s="36">
        <f t="shared" ref="F33:G48" si="7">+I33+L33+O33+R33</f>
        <v>504</v>
      </c>
      <c r="G33" s="36">
        <f t="shared" si="7"/>
        <v>996</v>
      </c>
      <c r="H33" s="36">
        <f t="shared" si="3"/>
        <v>450</v>
      </c>
      <c r="I33" s="36">
        <f>SUM(I34:I38)</f>
        <v>150</v>
      </c>
      <c r="J33" s="36">
        <f>SUM(J34:J38)</f>
        <v>300</v>
      </c>
      <c r="K33" s="36">
        <f t="shared" si="4"/>
        <v>450</v>
      </c>
      <c r="L33" s="36">
        <f>SUM(L34:L38)</f>
        <v>150</v>
      </c>
      <c r="M33" s="36">
        <f>SUM(M34:M38)</f>
        <v>300</v>
      </c>
      <c r="N33" s="36">
        <f t="shared" si="5"/>
        <v>450</v>
      </c>
      <c r="O33" s="36">
        <f>SUM(O34:O38)</f>
        <v>150</v>
      </c>
      <c r="P33" s="36">
        <f>SUM(P34:P38)</f>
        <v>300</v>
      </c>
      <c r="Q33" s="36">
        <f t="shared" si="6"/>
        <v>150</v>
      </c>
      <c r="R33" s="36">
        <f>SUM(R34:R38)</f>
        <v>54</v>
      </c>
      <c r="S33" s="36">
        <f>SUM(S34:S38)</f>
        <v>96</v>
      </c>
    </row>
    <row r="34" spans="1:19" x14ac:dyDescent="0.3">
      <c r="A34" s="123"/>
      <c r="B34" s="120"/>
      <c r="C34" s="48" t="s">
        <v>96</v>
      </c>
      <c r="D34" s="2" t="s">
        <v>97</v>
      </c>
      <c r="E34" s="37">
        <f t="shared" si="1"/>
        <v>20</v>
      </c>
      <c r="F34" s="37">
        <f t="shared" si="7"/>
        <v>7</v>
      </c>
      <c r="G34" s="37">
        <f t="shared" si="7"/>
        <v>13</v>
      </c>
      <c r="H34" s="37">
        <f t="shared" si="3"/>
        <v>6</v>
      </c>
      <c r="I34" s="38">
        <v>2</v>
      </c>
      <c r="J34" s="38">
        <v>4</v>
      </c>
      <c r="K34" s="37">
        <f t="shared" si="4"/>
        <v>6</v>
      </c>
      <c r="L34" s="38">
        <v>2</v>
      </c>
      <c r="M34" s="38">
        <v>4</v>
      </c>
      <c r="N34" s="37">
        <f t="shared" si="5"/>
        <v>6</v>
      </c>
      <c r="O34" s="38">
        <v>2</v>
      </c>
      <c r="P34" s="38">
        <v>4</v>
      </c>
      <c r="Q34" s="37">
        <f t="shared" si="6"/>
        <v>2</v>
      </c>
      <c r="R34" s="38">
        <v>1</v>
      </c>
      <c r="S34" s="38">
        <v>1</v>
      </c>
    </row>
    <row r="35" spans="1:19" x14ac:dyDescent="0.3">
      <c r="A35" s="123"/>
      <c r="B35" s="120"/>
      <c r="C35" s="48" t="s">
        <v>98</v>
      </c>
      <c r="D35" s="2" t="s">
        <v>99</v>
      </c>
      <c r="E35" s="37">
        <f t="shared" si="1"/>
        <v>40</v>
      </c>
      <c r="F35" s="37">
        <f t="shared" si="7"/>
        <v>14</v>
      </c>
      <c r="G35" s="37">
        <f t="shared" si="7"/>
        <v>26</v>
      </c>
      <c r="H35" s="37">
        <f t="shared" si="3"/>
        <v>12</v>
      </c>
      <c r="I35" s="38">
        <v>4</v>
      </c>
      <c r="J35" s="38">
        <v>8</v>
      </c>
      <c r="K35" s="37">
        <f t="shared" si="4"/>
        <v>12</v>
      </c>
      <c r="L35" s="38">
        <v>4</v>
      </c>
      <c r="M35" s="38">
        <v>8</v>
      </c>
      <c r="N35" s="37">
        <f t="shared" si="5"/>
        <v>12</v>
      </c>
      <c r="O35" s="38">
        <v>4</v>
      </c>
      <c r="P35" s="38">
        <v>8</v>
      </c>
      <c r="Q35" s="37">
        <f t="shared" si="6"/>
        <v>4</v>
      </c>
      <c r="R35" s="38">
        <v>2</v>
      </c>
      <c r="S35" s="38">
        <v>2</v>
      </c>
    </row>
    <row r="36" spans="1:19" x14ac:dyDescent="0.3">
      <c r="A36" s="123"/>
      <c r="B36" s="120"/>
      <c r="C36" s="48" t="s">
        <v>100</v>
      </c>
      <c r="D36" s="2" t="s">
        <v>101</v>
      </c>
      <c r="E36" s="37">
        <f t="shared" si="1"/>
        <v>60</v>
      </c>
      <c r="F36" s="37">
        <f t="shared" si="7"/>
        <v>21</v>
      </c>
      <c r="G36" s="37">
        <f t="shared" si="7"/>
        <v>39</v>
      </c>
      <c r="H36" s="37">
        <f t="shared" si="3"/>
        <v>18</v>
      </c>
      <c r="I36" s="38">
        <v>6</v>
      </c>
      <c r="J36" s="38">
        <v>12</v>
      </c>
      <c r="K36" s="37">
        <f t="shared" si="4"/>
        <v>18</v>
      </c>
      <c r="L36" s="38">
        <v>6</v>
      </c>
      <c r="M36" s="38">
        <v>12</v>
      </c>
      <c r="N36" s="37">
        <f t="shared" si="5"/>
        <v>18</v>
      </c>
      <c r="O36" s="38">
        <v>6</v>
      </c>
      <c r="P36" s="38">
        <v>12</v>
      </c>
      <c r="Q36" s="37">
        <f t="shared" si="6"/>
        <v>6</v>
      </c>
      <c r="R36" s="38">
        <v>3</v>
      </c>
      <c r="S36" s="38">
        <v>3</v>
      </c>
    </row>
    <row r="37" spans="1:19" x14ac:dyDescent="0.3">
      <c r="A37" s="123"/>
      <c r="B37" s="120"/>
      <c r="C37" s="48" t="s">
        <v>102</v>
      </c>
      <c r="D37" s="2" t="s">
        <v>103</v>
      </c>
      <c r="E37" s="37">
        <f t="shared" si="1"/>
        <v>780</v>
      </c>
      <c r="F37" s="37">
        <f t="shared" si="7"/>
        <v>261</v>
      </c>
      <c r="G37" s="37">
        <f t="shared" si="7"/>
        <v>519</v>
      </c>
      <c r="H37" s="37">
        <f t="shared" si="3"/>
        <v>234</v>
      </c>
      <c r="I37" s="38">
        <v>78</v>
      </c>
      <c r="J37" s="38">
        <v>156</v>
      </c>
      <c r="K37" s="37">
        <f t="shared" si="4"/>
        <v>234</v>
      </c>
      <c r="L37" s="38">
        <v>78</v>
      </c>
      <c r="M37" s="38">
        <v>156</v>
      </c>
      <c r="N37" s="37">
        <f t="shared" si="5"/>
        <v>234</v>
      </c>
      <c r="O37" s="38">
        <v>78</v>
      </c>
      <c r="P37" s="38">
        <v>156</v>
      </c>
      <c r="Q37" s="37">
        <f t="shared" si="6"/>
        <v>78</v>
      </c>
      <c r="R37" s="37">
        <v>27</v>
      </c>
      <c r="S37" s="37">
        <v>51</v>
      </c>
    </row>
    <row r="38" spans="1:19" x14ac:dyDescent="0.3">
      <c r="A38" s="123"/>
      <c r="B38" s="120"/>
      <c r="C38" s="48" t="s">
        <v>104</v>
      </c>
      <c r="D38" s="2" t="s">
        <v>105</v>
      </c>
      <c r="E38" s="37">
        <f t="shared" si="1"/>
        <v>600</v>
      </c>
      <c r="F38" s="37">
        <f t="shared" si="7"/>
        <v>201</v>
      </c>
      <c r="G38" s="37">
        <f t="shared" si="7"/>
        <v>399</v>
      </c>
      <c r="H38" s="37">
        <f t="shared" si="3"/>
        <v>180</v>
      </c>
      <c r="I38" s="37">
        <v>60</v>
      </c>
      <c r="J38" s="37">
        <v>120</v>
      </c>
      <c r="K38" s="37">
        <f t="shared" si="4"/>
        <v>180</v>
      </c>
      <c r="L38" s="37">
        <v>60</v>
      </c>
      <c r="M38" s="37">
        <v>120</v>
      </c>
      <c r="N38" s="37">
        <f t="shared" si="5"/>
        <v>180</v>
      </c>
      <c r="O38" s="37">
        <v>60</v>
      </c>
      <c r="P38" s="37">
        <v>120</v>
      </c>
      <c r="Q38" s="37">
        <f t="shared" si="6"/>
        <v>60</v>
      </c>
      <c r="R38" s="37">
        <v>21</v>
      </c>
      <c r="S38" s="37">
        <v>39</v>
      </c>
    </row>
    <row r="39" spans="1:19" x14ac:dyDescent="0.3">
      <c r="A39" s="123"/>
      <c r="B39" s="120"/>
      <c r="C39" s="7"/>
      <c r="D39" s="30" t="s">
        <v>106</v>
      </c>
      <c r="E39" s="36">
        <f t="shared" si="1"/>
        <v>7830</v>
      </c>
      <c r="F39" s="36">
        <f t="shared" si="7"/>
        <v>2969</v>
      </c>
      <c r="G39" s="36">
        <f t="shared" si="7"/>
        <v>4861</v>
      </c>
      <c r="H39" s="36">
        <f t="shared" si="3"/>
        <v>2349</v>
      </c>
      <c r="I39" s="36">
        <f>SUM(I40:I43)</f>
        <v>891</v>
      </c>
      <c r="J39" s="36">
        <f>SUM(J40:J43)</f>
        <v>1458</v>
      </c>
      <c r="K39" s="36">
        <f t="shared" si="4"/>
        <v>2349</v>
      </c>
      <c r="L39" s="36">
        <f>SUM(L40:L43)</f>
        <v>891</v>
      </c>
      <c r="M39" s="36">
        <f>SUM(M40:M43)</f>
        <v>1458</v>
      </c>
      <c r="N39" s="36">
        <f t="shared" si="5"/>
        <v>2349</v>
      </c>
      <c r="O39" s="36">
        <f>SUM(O40:O43)</f>
        <v>891</v>
      </c>
      <c r="P39" s="36">
        <f>SUM(P40:P43)</f>
        <v>1458</v>
      </c>
      <c r="Q39" s="36">
        <f t="shared" si="6"/>
        <v>783</v>
      </c>
      <c r="R39" s="36">
        <f>SUM(R40:R43)</f>
        <v>296</v>
      </c>
      <c r="S39" s="36">
        <f>SUM(S40:S43)</f>
        <v>487</v>
      </c>
    </row>
    <row r="40" spans="1:19" ht="37.5" x14ac:dyDescent="0.3">
      <c r="A40" s="123"/>
      <c r="B40" s="120"/>
      <c r="C40" s="48" t="s">
        <v>107</v>
      </c>
      <c r="D40" s="31" t="s">
        <v>108</v>
      </c>
      <c r="E40" s="37">
        <f t="shared" si="1"/>
        <v>5400</v>
      </c>
      <c r="F40" s="37">
        <f t="shared" si="7"/>
        <v>2106</v>
      </c>
      <c r="G40" s="37">
        <f t="shared" si="7"/>
        <v>3294</v>
      </c>
      <c r="H40" s="37">
        <f t="shared" si="3"/>
        <v>1620</v>
      </c>
      <c r="I40" s="38">
        <v>632</v>
      </c>
      <c r="J40" s="38">
        <v>988</v>
      </c>
      <c r="K40" s="37">
        <f t="shared" si="4"/>
        <v>1620</v>
      </c>
      <c r="L40" s="38">
        <v>632</v>
      </c>
      <c r="M40" s="38">
        <v>988</v>
      </c>
      <c r="N40" s="37">
        <f t="shared" si="5"/>
        <v>1620</v>
      </c>
      <c r="O40" s="38">
        <v>632</v>
      </c>
      <c r="P40" s="38">
        <v>988</v>
      </c>
      <c r="Q40" s="37">
        <f t="shared" si="6"/>
        <v>540</v>
      </c>
      <c r="R40" s="38">
        <v>210</v>
      </c>
      <c r="S40" s="38">
        <v>330</v>
      </c>
    </row>
    <row r="41" spans="1:19" x14ac:dyDescent="0.3">
      <c r="A41" s="123"/>
      <c r="B41" s="120"/>
      <c r="C41" s="48" t="s">
        <v>111</v>
      </c>
      <c r="D41" s="33" t="s">
        <v>112</v>
      </c>
      <c r="E41" s="37">
        <f t="shared" si="1"/>
        <v>2400</v>
      </c>
      <c r="F41" s="37">
        <f t="shared" si="7"/>
        <v>852</v>
      </c>
      <c r="G41" s="37">
        <f t="shared" si="7"/>
        <v>1548</v>
      </c>
      <c r="H41" s="37">
        <f t="shared" si="3"/>
        <v>720</v>
      </c>
      <c r="I41" s="38">
        <v>256</v>
      </c>
      <c r="J41" s="38">
        <v>464</v>
      </c>
      <c r="K41" s="37">
        <f t="shared" si="4"/>
        <v>720</v>
      </c>
      <c r="L41" s="38">
        <v>256</v>
      </c>
      <c r="M41" s="38">
        <v>464</v>
      </c>
      <c r="N41" s="37">
        <f t="shared" si="5"/>
        <v>720</v>
      </c>
      <c r="O41" s="38">
        <v>256</v>
      </c>
      <c r="P41" s="38">
        <v>464</v>
      </c>
      <c r="Q41" s="37">
        <f t="shared" si="6"/>
        <v>240</v>
      </c>
      <c r="R41" s="38">
        <v>84</v>
      </c>
      <c r="S41" s="38">
        <v>156</v>
      </c>
    </row>
    <row r="42" spans="1:19" x14ac:dyDescent="0.3">
      <c r="A42" s="123"/>
      <c r="B42" s="120"/>
      <c r="C42" s="48" t="s">
        <v>132</v>
      </c>
      <c r="D42" s="40" t="s">
        <v>133</v>
      </c>
      <c r="E42" s="37">
        <f t="shared" si="1"/>
        <v>20</v>
      </c>
      <c r="F42" s="37">
        <f t="shared" si="7"/>
        <v>7</v>
      </c>
      <c r="G42" s="37">
        <f t="shared" si="7"/>
        <v>13</v>
      </c>
      <c r="H42" s="37">
        <f t="shared" si="3"/>
        <v>6</v>
      </c>
      <c r="I42" s="38">
        <v>2</v>
      </c>
      <c r="J42" s="38">
        <v>4</v>
      </c>
      <c r="K42" s="37">
        <f t="shared" si="4"/>
        <v>6</v>
      </c>
      <c r="L42" s="38">
        <v>2</v>
      </c>
      <c r="M42" s="38">
        <v>4</v>
      </c>
      <c r="N42" s="37">
        <f t="shared" si="5"/>
        <v>6</v>
      </c>
      <c r="O42" s="38">
        <v>2</v>
      </c>
      <c r="P42" s="38">
        <v>4</v>
      </c>
      <c r="Q42" s="37">
        <f t="shared" si="6"/>
        <v>2</v>
      </c>
      <c r="R42" s="38">
        <v>1</v>
      </c>
      <c r="S42" s="38">
        <v>1</v>
      </c>
    </row>
    <row r="43" spans="1:19" ht="37.5" x14ac:dyDescent="0.3">
      <c r="A43" s="123"/>
      <c r="B43" s="120"/>
      <c r="C43" s="48" t="s">
        <v>134</v>
      </c>
      <c r="D43" s="41" t="s">
        <v>135</v>
      </c>
      <c r="E43" s="37">
        <f t="shared" si="1"/>
        <v>10</v>
      </c>
      <c r="F43" s="37">
        <f t="shared" si="7"/>
        <v>4</v>
      </c>
      <c r="G43" s="37">
        <f t="shared" si="7"/>
        <v>6</v>
      </c>
      <c r="H43" s="37">
        <f t="shared" si="3"/>
        <v>3</v>
      </c>
      <c r="I43" s="38">
        <v>1</v>
      </c>
      <c r="J43" s="38">
        <v>2</v>
      </c>
      <c r="K43" s="37">
        <f t="shared" si="4"/>
        <v>3</v>
      </c>
      <c r="L43" s="38">
        <v>1</v>
      </c>
      <c r="M43" s="38">
        <v>2</v>
      </c>
      <c r="N43" s="37">
        <f t="shared" si="5"/>
        <v>3</v>
      </c>
      <c r="O43" s="38">
        <v>1</v>
      </c>
      <c r="P43" s="38">
        <v>2</v>
      </c>
      <c r="Q43" s="37">
        <f t="shared" si="6"/>
        <v>1</v>
      </c>
      <c r="R43" s="38">
        <v>1</v>
      </c>
      <c r="S43" s="38">
        <v>0</v>
      </c>
    </row>
    <row r="44" spans="1:19" ht="56.25" x14ac:dyDescent="0.3">
      <c r="A44" s="123"/>
      <c r="B44" s="13"/>
      <c r="C44" s="48" t="s">
        <v>65</v>
      </c>
      <c r="D44" s="42" t="s">
        <v>66</v>
      </c>
      <c r="E44" s="36">
        <f t="shared" si="1"/>
        <v>40080</v>
      </c>
      <c r="F44" s="36">
        <f t="shared" si="7"/>
        <v>13539</v>
      </c>
      <c r="G44" s="36">
        <f t="shared" si="7"/>
        <v>26541</v>
      </c>
      <c r="H44" s="36">
        <f t="shared" si="3"/>
        <v>26864</v>
      </c>
      <c r="I44" s="112">
        <v>9093</v>
      </c>
      <c r="J44" s="112">
        <v>17771</v>
      </c>
      <c r="K44" s="36">
        <f t="shared" si="4"/>
        <v>9024</v>
      </c>
      <c r="L44" s="77">
        <v>3023</v>
      </c>
      <c r="M44" s="77">
        <v>6001</v>
      </c>
      <c r="N44" s="36">
        <f t="shared" si="5"/>
        <v>4192</v>
      </c>
      <c r="O44" s="112">
        <v>1423</v>
      </c>
      <c r="P44" s="112">
        <v>2769</v>
      </c>
      <c r="Q44" s="36">
        <f t="shared" si="6"/>
        <v>0</v>
      </c>
      <c r="R44" s="112">
        <v>0</v>
      </c>
      <c r="S44" s="112">
        <v>0</v>
      </c>
    </row>
    <row r="45" spans="1:19" x14ac:dyDescent="0.3">
      <c r="A45" s="8">
        <v>2</v>
      </c>
      <c r="B45" s="8">
        <v>2</v>
      </c>
      <c r="C45" s="8"/>
      <c r="D45" s="21" t="s">
        <v>32</v>
      </c>
      <c r="E45" s="35">
        <f>+F45+G45</f>
        <v>850</v>
      </c>
      <c r="F45" s="35">
        <f t="shared" si="7"/>
        <v>256</v>
      </c>
      <c r="G45" s="35">
        <f t="shared" si="7"/>
        <v>594</v>
      </c>
      <c r="H45" s="35">
        <f>+I45+J45</f>
        <v>118</v>
      </c>
      <c r="I45" s="35">
        <f>+I46+I48</f>
        <v>35</v>
      </c>
      <c r="J45" s="35">
        <f>+J46+J48</f>
        <v>83</v>
      </c>
      <c r="K45" s="35">
        <f>+L45+M45</f>
        <v>212</v>
      </c>
      <c r="L45" s="35">
        <f>+L46+L48</f>
        <v>64</v>
      </c>
      <c r="M45" s="35">
        <f>+M46+M48</f>
        <v>148</v>
      </c>
      <c r="N45" s="35">
        <f>+O45+P45</f>
        <v>212</v>
      </c>
      <c r="O45" s="35">
        <f>+O46+O48</f>
        <v>64</v>
      </c>
      <c r="P45" s="35">
        <f>+P46+P48</f>
        <v>148</v>
      </c>
      <c r="Q45" s="35">
        <f>+R45+S45</f>
        <v>308</v>
      </c>
      <c r="R45" s="35">
        <f>R46+R48</f>
        <v>93</v>
      </c>
      <c r="S45" s="35">
        <f>S46+S48</f>
        <v>215</v>
      </c>
    </row>
    <row r="46" spans="1:19" ht="20.25" customHeight="1" x14ac:dyDescent="0.3">
      <c r="A46" s="120"/>
      <c r="B46" s="120"/>
      <c r="C46" s="47"/>
      <c r="D46" s="17" t="s">
        <v>136</v>
      </c>
      <c r="E46" s="36">
        <f>+F46+G46</f>
        <v>400</v>
      </c>
      <c r="F46" s="36">
        <f t="shared" si="7"/>
        <v>120</v>
      </c>
      <c r="G46" s="36">
        <f t="shared" si="7"/>
        <v>280</v>
      </c>
      <c r="H46" s="36">
        <f>+I46+J46</f>
        <v>80</v>
      </c>
      <c r="I46" s="36">
        <f>SUM(I47:I47)</f>
        <v>24</v>
      </c>
      <c r="J46" s="36">
        <f>SUM(J47:J47)</f>
        <v>56</v>
      </c>
      <c r="K46" s="36">
        <f>+L46+M46</f>
        <v>100</v>
      </c>
      <c r="L46" s="36">
        <f>SUM(L47:L47)</f>
        <v>30</v>
      </c>
      <c r="M46" s="36">
        <f>SUM(M47:M47)</f>
        <v>70</v>
      </c>
      <c r="N46" s="36">
        <f>+O46+P46</f>
        <v>100</v>
      </c>
      <c r="O46" s="36">
        <f>SUM(O47:O47)</f>
        <v>30</v>
      </c>
      <c r="P46" s="36">
        <f>SUM(P47:P47)</f>
        <v>70</v>
      </c>
      <c r="Q46" s="36">
        <f>+R46+S46</f>
        <v>120</v>
      </c>
      <c r="R46" s="36">
        <f>SUM(R47:R47)</f>
        <v>36</v>
      </c>
      <c r="S46" s="36">
        <f>SUM(S47:S47)</f>
        <v>84</v>
      </c>
    </row>
    <row r="47" spans="1:19" x14ac:dyDescent="0.3">
      <c r="A47" s="120"/>
      <c r="B47" s="120"/>
      <c r="C47" s="48" t="s">
        <v>68</v>
      </c>
      <c r="D47" s="27" t="s">
        <v>67</v>
      </c>
      <c r="E47" s="37">
        <f>+F47+G47</f>
        <v>400</v>
      </c>
      <c r="F47" s="37">
        <f t="shared" si="7"/>
        <v>120</v>
      </c>
      <c r="G47" s="37">
        <f t="shared" si="7"/>
        <v>280</v>
      </c>
      <c r="H47" s="37">
        <f>+I47+J47</f>
        <v>80</v>
      </c>
      <c r="I47" s="37">
        <v>24</v>
      </c>
      <c r="J47" s="37">
        <v>56</v>
      </c>
      <c r="K47" s="37">
        <f>+L47+M47</f>
        <v>100</v>
      </c>
      <c r="L47" s="37">
        <v>30</v>
      </c>
      <c r="M47" s="37">
        <v>70</v>
      </c>
      <c r="N47" s="37">
        <f>+O47+P47</f>
        <v>100</v>
      </c>
      <c r="O47" s="37">
        <v>30</v>
      </c>
      <c r="P47" s="37">
        <v>70</v>
      </c>
      <c r="Q47" s="37">
        <f>+R47+S47</f>
        <v>120</v>
      </c>
      <c r="R47" s="37">
        <v>36</v>
      </c>
      <c r="S47" s="37">
        <v>84</v>
      </c>
    </row>
    <row r="48" spans="1:19" ht="38.25" customHeight="1" x14ac:dyDescent="0.3">
      <c r="A48" s="120"/>
      <c r="B48" s="120"/>
      <c r="C48" s="48"/>
      <c r="D48" s="17" t="s">
        <v>19</v>
      </c>
      <c r="E48" s="36">
        <f t="shared" ref="E48:E51" si="8">+F48+G48</f>
        <v>450</v>
      </c>
      <c r="F48" s="36">
        <f t="shared" si="7"/>
        <v>136</v>
      </c>
      <c r="G48" s="36">
        <f t="shared" si="7"/>
        <v>314</v>
      </c>
      <c r="H48" s="36">
        <f t="shared" ref="H48:H51" si="9">+I48+J48</f>
        <v>38</v>
      </c>
      <c r="I48" s="36">
        <f>SUM(I49:I51)</f>
        <v>11</v>
      </c>
      <c r="J48" s="36">
        <f>SUM(J49:J51)</f>
        <v>27</v>
      </c>
      <c r="K48" s="36">
        <f>+L48+M48</f>
        <v>112</v>
      </c>
      <c r="L48" s="36">
        <f>SUM(L49:L51)</f>
        <v>34</v>
      </c>
      <c r="M48" s="36">
        <f>SUM(M49:M51)</f>
        <v>78</v>
      </c>
      <c r="N48" s="36">
        <f>+O48+P48</f>
        <v>112</v>
      </c>
      <c r="O48" s="36">
        <f>SUM(O49:O51)</f>
        <v>34</v>
      </c>
      <c r="P48" s="36">
        <f>SUM(P49:P51)</f>
        <v>78</v>
      </c>
      <c r="Q48" s="36">
        <f>+R48+S48</f>
        <v>188</v>
      </c>
      <c r="R48" s="36">
        <f>SUM(R49:R51)</f>
        <v>57</v>
      </c>
      <c r="S48" s="36">
        <f>SUM(S49:S51)</f>
        <v>131</v>
      </c>
    </row>
    <row r="49" spans="1:19" x14ac:dyDescent="0.3">
      <c r="A49" s="120"/>
      <c r="B49" s="120"/>
      <c r="C49" s="48" t="s">
        <v>26</v>
      </c>
      <c r="D49" s="15" t="s">
        <v>20</v>
      </c>
      <c r="E49" s="37">
        <f t="shared" si="8"/>
        <v>400</v>
      </c>
      <c r="F49" s="37">
        <f t="shared" ref="F49:G64" si="10">+I49+L49+O49+R49</f>
        <v>120</v>
      </c>
      <c r="G49" s="37">
        <f t="shared" si="10"/>
        <v>280</v>
      </c>
      <c r="H49" s="37">
        <f t="shared" si="9"/>
        <v>30</v>
      </c>
      <c r="I49" s="37">
        <v>9</v>
      </c>
      <c r="J49" s="37">
        <v>21</v>
      </c>
      <c r="K49" s="37">
        <f t="shared" ref="K49:K51" si="11">+L49+M49</f>
        <v>100</v>
      </c>
      <c r="L49" s="37">
        <v>30</v>
      </c>
      <c r="M49" s="37">
        <v>70</v>
      </c>
      <c r="N49" s="37">
        <f t="shared" ref="N49:N51" si="12">+O49+P49</f>
        <v>100</v>
      </c>
      <c r="O49" s="37">
        <v>30</v>
      </c>
      <c r="P49" s="37">
        <v>70</v>
      </c>
      <c r="Q49" s="37">
        <f t="shared" ref="Q49:Q51" si="13">+R49+S49</f>
        <v>170</v>
      </c>
      <c r="R49" s="37">
        <v>51</v>
      </c>
      <c r="S49" s="37">
        <v>119</v>
      </c>
    </row>
    <row r="50" spans="1:19" ht="56.25" x14ac:dyDescent="0.3">
      <c r="A50" s="120"/>
      <c r="B50" s="120"/>
      <c r="C50" s="48" t="s">
        <v>70</v>
      </c>
      <c r="D50" s="15" t="s">
        <v>71</v>
      </c>
      <c r="E50" s="37">
        <f t="shared" si="8"/>
        <v>25</v>
      </c>
      <c r="F50" s="37">
        <f t="shared" si="10"/>
        <v>8</v>
      </c>
      <c r="G50" s="37">
        <f t="shared" si="10"/>
        <v>17</v>
      </c>
      <c r="H50" s="37">
        <f t="shared" si="9"/>
        <v>4</v>
      </c>
      <c r="I50" s="37">
        <v>1</v>
      </c>
      <c r="J50" s="37">
        <v>3</v>
      </c>
      <c r="K50" s="37">
        <f t="shared" si="11"/>
        <v>6</v>
      </c>
      <c r="L50" s="37">
        <v>2</v>
      </c>
      <c r="M50" s="37">
        <v>4</v>
      </c>
      <c r="N50" s="37">
        <f t="shared" si="12"/>
        <v>6</v>
      </c>
      <c r="O50" s="37">
        <v>2</v>
      </c>
      <c r="P50" s="37">
        <v>4</v>
      </c>
      <c r="Q50" s="37">
        <f t="shared" si="13"/>
        <v>9</v>
      </c>
      <c r="R50" s="37">
        <v>3</v>
      </c>
      <c r="S50" s="37">
        <v>6</v>
      </c>
    </row>
    <row r="51" spans="1:19" ht="56.25" x14ac:dyDescent="0.3">
      <c r="A51" s="120"/>
      <c r="B51" s="120"/>
      <c r="C51" s="48" t="s">
        <v>61</v>
      </c>
      <c r="D51" s="15" t="s">
        <v>62</v>
      </c>
      <c r="E51" s="37">
        <f t="shared" si="8"/>
        <v>25</v>
      </c>
      <c r="F51" s="37">
        <f t="shared" si="10"/>
        <v>8</v>
      </c>
      <c r="G51" s="37">
        <f t="shared" si="10"/>
        <v>17</v>
      </c>
      <c r="H51" s="37">
        <f t="shared" si="9"/>
        <v>4</v>
      </c>
      <c r="I51" s="38">
        <v>1</v>
      </c>
      <c r="J51" s="38">
        <v>3</v>
      </c>
      <c r="K51" s="37">
        <f t="shared" si="11"/>
        <v>6</v>
      </c>
      <c r="L51" s="38">
        <v>2</v>
      </c>
      <c r="M51" s="38">
        <v>4</v>
      </c>
      <c r="N51" s="37">
        <f t="shared" si="12"/>
        <v>6</v>
      </c>
      <c r="O51" s="38">
        <v>2</v>
      </c>
      <c r="P51" s="38">
        <v>4</v>
      </c>
      <c r="Q51" s="37">
        <f t="shared" si="13"/>
        <v>9</v>
      </c>
      <c r="R51" s="38">
        <v>3</v>
      </c>
      <c r="S51" s="38">
        <v>6</v>
      </c>
    </row>
    <row r="52" spans="1:19" x14ac:dyDescent="0.3">
      <c r="A52" s="8">
        <v>3</v>
      </c>
      <c r="B52" s="8">
        <v>11</v>
      </c>
      <c r="C52" s="8"/>
      <c r="D52" s="21" t="s">
        <v>33</v>
      </c>
      <c r="E52" s="35">
        <f>+F52+G52</f>
        <v>19179</v>
      </c>
      <c r="F52" s="35">
        <f t="shared" si="10"/>
        <v>6830</v>
      </c>
      <c r="G52" s="35">
        <f t="shared" si="10"/>
        <v>12349</v>
      </c>
      <c r="H52" s="35">
        <f>+I52+J52</f>
        <v>4788</v>
      </c>
      <c r="I52" s="35">
        <f>+I53+I56+I61+I64</f>
        <v>1706</v>
      </c>
      <c r="J52" s="35">
        <f>+J53+J56+J61+J64</f>
        <v>3082</v>
      </c>
      <c r="K52" s="35">
        <f>+L52+M52</f>
        <v>4794</v>
      </c>
      <c r="L52" s="35">
        <f>+L53+L56+L61+L64</f>
        <v>1708</v>
      </c>
      <c r="M52" s="35">
        <f>+M53+M56+M61+M64</f>
        <v>3086</v>
      </c>
      <c r="N52" s="35">
        <f>+O52+P52</f>
        <v>4799</v>
      </c>
      <c r="O52" s="35">
        <f>+O53+O56+O61+O64</f>
        <v>1708</v>
      </c>
      <c r="P52" s="35">
        <f>+P53+P56+P61+P64</f>
        <v>3091</v>
      </c>
      <c r="Q52" s="35">
        <f>+R52+S52</f>
        <v>4798</v>
      </c>
      <c r="R52" s="35">
        <f>+R53+R56+R61+R64</f>
        <v>1708</v>
      </c>
      <c r="S52" s="35">
        <f>+S53+S56+S61+S64</f>
        <v>3090</v>
      </c>
    </row>
    <row r="53" spans="1:19" ht="21.75" customHeight="1" x14ac:dyDescent="0.3">
      <c r="A53" s="120"/>
      <c r="B53" s="120"/>
      <c r="C53" s="47"/>
      <c r="D53" s="17" t="s">
        <v>136</v>
      </c>
      <c r="E53" s="36">
        <f>+F53+G53</f>
        <v>3300</v>
      </c>
      <c r="F53" s="36">
        <f t="shared" si="10"/>
        <v>1092</v>
      </c>
      <c r="G53" s="36">
        <f t="shared" si="10"/>
        <v>2208</v>
      </c>
      <c r="H53" s="36">
        <f>+I53+J53</f>
        <v>825</v>
      </c>
      <c r="I53" s="36">
        <f>SUM(I54:I55)</f>
        <v>273</v>
      </c>
      <c r="J53" s="36">
        <f>SUM(J54:J55)</f>
        <v>552</v>
      </c>
      <c r="K53" s="36">
        <f>+L53+M53</f>
        <v>825</v>
      </c>
      <c r="L53" s="36">
        <f>SUM(L54:L55)</f>
        <v>273</v>
      </c>
      <c r="M53" s="36">
        <f>SUM(M54:M55)</f>
        <v>552</v>
      </c>
      <c r="N53" s="36">
        <f>+O53+P53</f>
        <v>825</v>
      </c>
      <c r="O53" s="36">
        <f>SUM(O54:O55)</f>
        <v>273</v>
      </c>
      <c r="P53" s="36">
        <f>SUM(P54:P55)</f>
        <v>552</v>
      </c>
      <c r="Q53" s="36">
        <f>+R53+S53</f>
        <v>825</v>
      </c>
      <c r="R53" s="36">
        <f>SUM(R54:R55)</f>
        <v>273</v>
      </c>
      <c r="S53" s="36">
        <f>SUM(S54:S55)</f>
        <v>552</v>
      </c>
    </row>
    <row r="54" spans="1:19" x14ac:dyDescent="0.3">
      <c r="A54" s="120"/>
      <c r="B54" s="120"/>
      <c r="C54" s="48" t="s">
        <v>68</v>
      </c>
      <c r="D54" s="27" t="s">
        <v>67</v>
      </c>
      <c r="E54" s="37">
        <f>+F54+G54</f>
        <v>2900</v>
      </c>
      <c r="F54" s="37">
        <f t="shared" si="10"/>
        <v>928</v>
      </c>
      <c r="G54" s="37">
        <f t="shared" si="10"/>
        <v>1972</v>
      </c>
      <c r="H54" s="37">
        <f>+I54+J54</f>
        <v>725</v>
      </c>
      <c r="I54" s="37">
        <v>232</v>
      </c>
      <c r="J54" s="37">
        <v>493</v>
      </c>
      <c r="K54" s="37">
        <f>+L54+M54</f>
        <v>725</v>
      </c>
      <c r="L54" s="37">
        <v>232</v>
      </c>
      <c r="M54" s="37">
        <v>493</v>
      </c>
      <c r="N54" s="37">
        <f>+O54+P54</f>
        <v>725</v>
      </c>
      <c r="O54" s="37">
        <v>232</v>
      </c>
      <c r="P54" s="37">
        <v>493</v>
      </c>
      <c r="Q54" s="37">
        <f>+R54+S54</f>
        <v>725</v>
      </c>
      <c r="R54" s="37">
        <v>232</v>
      </c>
      <c r="S54" s="37">
        <v>493</v>
      </c>
    </row>
    <row r="55" spans="1:19" ht="37.5" x14ac:dyDescent="0.3">
      <c r="A55" s="120"/>
      <c r="B55" s="120"/>
      <c r="C55" s="48" t="s">
        <v>69</v>
      </c>
      <c r="D55" s="27" t="s">
        <v>8</v>
      </c>
      <c r="E55" s="37">
        <f t="shared" ref="E55:E69" si="14">+F55+G55</f>
        <v>400</v>
      </c>
      <c r="F55" s="37">
        <f t="shared" si="10"/>
        <v>164</v>
      </c>
      <c r="G55" s="37">
        <f t="shared" si="10"/>
        <v>236</v>
      </c>
      <c r="H55" s="37">
        <f t="shared" ref="H55:H69" si="15">+I55+J55</f>
        <v>100</v>
      </c>
      <c r="I55" s="37">
        <v>41</v>
      </c>
      <c r="J55" s="37">
        <v>59</v>
      </c>
      <c r="K55" s="37">
        <f t="shared" ref="K55" si="16">+L55+M55</f>
        <v>100</v>
      </c>
      <c r="L55" s="37">
        <v>41</v>
      </c>
      <c r="M55" s="37">
        <v>59</v>
      </c>
      <c r="N55" s="37">
        <f t="shared" ref="N55" si="17">+O55+P55</f>
        <v>100</v>
      </c>
      <c r="O55" s="37">
        <v>41</v>
      </c>
      <c r="P55" s="37">
        <v>59</v>
      </c>
      <c r="Q55" s="37">
        <f t="shared" ref="Q55" si="18">+R55+S55</f>
        <v>100</v>
      </c>
      <c r="R55" s="37">
        <v>41</v>
      </c>
      <c r="S55" s="37">
        <v>59</v>
      </c>
    </row>
    <row r="56" spans="1:19" ht="38.25" customHeight="1" x14ac:dyDescent="0.3">
      <c r="A56" s="120"/>
      <c r="B56" s="120"/>
      <c r="C56" s="48"/>
      <c r="D56" s="17" t="s">
        <v>19</v>
      </c>
      <c r="E56" s="36">
        <f t="shared" si="14"/>
        <v>8500</v>
      </c>
      <c r="F56" s="36">
        <f t="shared" si="10"/>
        <v>3444</v>
      </c>
      <c r="G56" s="36">
        <f t="shared" si="10"/>
        <v>5056</v>
      </c>
      <c r="H56" s="36">
        <f t="shared" si="15"/>
        <v>2125</v>
      </c>
      <c r="I56" s="36">
        <f>SUM(I57:I60)</f>
        <v>861</v>
      </c>
      <c r="J56" s="36">
        <f>SUM(J57:J60)</f>
        <v>1264</v>
      </c>
      <c r="K56" s="36">
        <f>+L56+M56</f>
        <v>2125</v>
      </c>
      <c r="L56" s="36">
        <f>SUM(L57:L60)</f>
        <v>861</v>
      </c>
      <c r="M56" s="36">
        <f>SUM(M57:M60)</f>
        <v>1264</v>
      </c>
      <c r="N56" s="36">
        <f>+O56+P56</f>
        <v>2125</v>
      </c>
      <c r="O56" s="36">
        <f>SUM(O57:O60)</f>
        <v>861</v>
      </c>
      <c r="P56" s="36">
        <f>SUM(P57:P60)</f>
        <v>1264</v>
      </c>
      <c r="Q56" s="36">
        <f>+R56+S56</f>
        <v>2125</v>
      </c>
      <c r="R56" s="36">
        <f>SUM(R57:R60)</f>
        <v>861</v>
      </c>
      <c r="S56" s="36">
        <f>SUM(S57:S60)</f>
        <v>1264</v>
      </c>
    </row>
    <row r="57" spans="1:19" x14ac:dyDescent="0.3">
      <c r="A57" s="120"/>
      <c r="B57" s="120"/>
      <c r="C57" s="48" t="s">
        <v>26</v>
      </c>
      <c r="D57" s="15" t="s">
        <v>20</v>
      </c>
      <c r="E57" s="37">
        <f t="shared" si="14"/>
        <v>5700</v>
      </c>
      <c r="F57" s="37">
        <f t="shared" si="10"/>
        <v>2548</v>
      </c>
      <c r="G57" s="37">
        <f t="shared" si="10"/>
        <v>3152</v>
      </c>
      <c r="H57" s="37">
        <f t="shared" si="15"/>
        <v>1425</v>
      </c>
      <c r="I57" s="37">
        <v>637</v>
      </c>
      <c r="J57" s="37">
        <v>788</v>
      </c>
      <c r="K57" s="37">
        <f t="shared" ref="K57:K69" si="19">+L57+M57</f>
        <v>1425</v>
      </c>
      <c r="L57" s="37">
        <v>637</v>
      </c>
      <c r="M57" s="37">
        <v>788</v>
      </c>
      <c r="N57" s="37">
        <f t="shared" ref="N57:N69" si="20">+O57+P57</f>
        <v>1425</v>
      </c>
      <c r="O57" s="37">
        <v>637</v>
      </c>
      <c r="P57" s="37">
        <v>788</v>
      </c>
      <c r="Q57" s="37">
        <f t="shared" ref="Q57:Q69" si="21">+R57+S57</f>
        <v>1425</v>
      </c>
      <c r="R57" s="37">
        <v>637</v>
      </c>
      <c r="S57" s="37">
        <v>788</v>
      </c>
    </row>
    <row r="58" spans="1:19" ht="37.5" x14ac:dyDescent="0.3">
      <c r="A58" s="120"/>
      <c r="B58" s="120"/>
      <c r="C58" s="48" t="s">
        <v>59</v>
      </c>
      <c r="D58" s="28" t="s">
        <v>60</v>
      </c>
      <c r="E58" s="37">
        <f t="shared" si="14"/>
        <v>950</v>
      </c>
      <c r="F58" s="37">
        <f t="shared" si="10"/>
        <v>304</v>
      </c>
      <c r="G58" s="37">
        <f t="shared" si="10"/>
        <v>646</v>
      </c>
      <c r="H58" s="37">
        <f t="shared" si="15"/>
        <v>237</v>
      </c>
      <c r="I58" s="38">
        <v>76</v>
      </c>
      <c r="J58" s="38">
        <v>161</v>
      </c>
      <c r="K58" s="37">
        <f t="shared" si="19"/>
        <v>237</v>
      </c>
      <c r="L58" s="38">
        <v>76</v>
      </c>
      <c r="M58" s="38">
        <v>161</v>
      </c>
      <c r="N58" s="37">
        <f t="shared" si="20"/>
        <v>238</v>
      </c>
      <c r="O58" s="38">
        <v>76</v>
      </c>
      <c r="P58" s="38">
        <v>162</v>
      </c>
      <c r="Q58" s="37">
        <f t="shared" si="21"/>
        <v>238</v>
      </c>
      <c r="R58" s="38">
        <v>76</v>
      </c>
      <c r="S58" s="38">
        <v>162</v>
      </c>
    </row>
    <row r="59" spans="1:19" ht="37.5" x14ac:dyDescent="0.3">
      <c r="A59" s="120"/>
      <c r="B59" s="120"/>
      <c r="C59" s="48" t="s">
        <v>74</v>
      </c>
      <c r="D59" s="15" t="s">
        <v>75</v>
      </c>
      <c r="E59" s="37">
        <f t="shared" si="14"/>
        <v>950</v>
      </c>
      <c r="F59" s="37">
        <f t="shared" si="10"/>
        <v>304</v>
      </c>
      <c r="G59" s="37">
        <f t="shared" si="10"/>
        <v>646</v>
      </c>
      <c r="H59" s="37">
        <f t="shared" si="15"/>
        <v>238</v>
      </c>
      <c r="I59" s="38">
        <v>76</v>
      </c>
      <c r="J59" s="38">
        <v>162</v>
      </c>
      <c r="K59" s="37">
        <f t="shared" si="19"/>
        <v>238</v>
      </c>
      <c r="L59" s="38">
        <v>76</v>
      </c>
      <c r="M59" s="38">
        <v>162</v>
      </c>
      <c r="N59" s="37">
        <f t="shared" si="20"/>
        <v>237</v>
      </c>
      <c r="O59" s="38">
        <v>76</v>
      </c>
      <c r="P59" s="38">
        <v>161</v>
      </c>
      <c r="Q59" s="37">
        <f t="shared" si="21"/>
        <v>237</v>
      </c>
      <c r="R59" s="38">
        <v>76</v>
      </c>
      <c r="S59" s="38">
        <v>161</v>
      </c>
    </row>
    <row r="60" spans="1:19" ht="57.75" customHeight="1" x14ac:dyDescent="0.3">
      <c r="A60" s="120"/>
      <c r="B60" s="120"/>
      <c r="C60" s="48" t="s">
        <v>61</v>
      </c>
      <c r="D60" s="15" t="s">
        <v>62</v>
      </c>
      <c r="E60" s="37">
        <f t="shared" si="14"/>
        <v>900</v>
      </c>
      <c r="F60" s="37">
        <f t="shared" si="10"/>
        <v>288</v>
      </c>
      <c r="G60" s="37">
        <f t="shared" si="10"/>
        <v>612</v>
      </c>
      <c r="H60" s="37">
        <f t="shared" si="15"/>
        <v>225</v>
      </c>
      <c r="I60" s="38">
        <v>72</v>
      </c>
      <c r="J60" s="38">
        <v>153</v>
      </c>
      <c r="K60" s="37">
        <f t="shared" si="19"/>
        <v>225</v>
      </c>
      <c r="L60" s="38">
        <v>72</v>
      </c>
      <c r="M60" s="38">
        <v>153</v>
      </c>
      <c r="N60" s="37">
        <f t="shared" si="20"/>
        <v>225</v>
      </c>
      <c r="O60" s="38">
        <v>72</v>
      </c>
      <c r="P60" s="38">
        <v>153</v>
      </c>
      <c r="Q60" s="37">
        <f t="shared" si="21"/>
        <v>225</v>
      </c>
      <c r="R60" s="38">
        <v>72</v>
      </c>
      <c r="S60" s="38">
        <v>153</v>
      </c>
    </row>
    <row r="61" spans="1:19" ht="37.5" x14ac:dyDescent="0.3">
      <c r="A61" s="120"/>
      <c r="B61" s="120"/>
      <c r="C61" s="47"/>
      <c r="D61" s="17" t="s">
        <v>21</v>
      </c>
      <c r="E61" s="36">
        <f t="shared" si="14"/>
        <v>5772</v>
      </c>
      <c r="F61" s="36">
        <f t="shared" si="10"/>
        <v>1810</v>
      </c>
      <c r="G61" s="36">
        <f t="shared" si="10"/>
        <v>3962</v>
      </c>
      <c r="H61" s="36">
        <f t="shared" si="15"/>
        <v>1440</v>
      </c>
      <c r="I61" s="36">
        <f>SUM(I62:I63)</f>
        <v>451</v>
      </c>
      <c r="J61" s="36">
        <f>SUM(J62:J63)</f>
        <v>989</v>
      </c>
      <c r="K61" s="36">
        <f t="shared" si="19"/>
        <v>1444</v>
      </c>
      <c r="L61" s="36">
        <f>SUM(L62:L63)</f>
        <v>453</v>
      </c>
      <c r="M61" s="36">
        <f>SUM(M62:M63)</f>
        <v>991</v>
      </c>
      <c r="N61" s="36">
        <f t="shared" si="20"/>
        <v>1444</v>
      </c>
      <c r="O61" s="36">
        <f>SUM(O62:O63)</f>
        <v>453</v>
      </c>
      <c r="P61" s="36">
        <f>SUM(P62:P63)</f>
        <v>991</v>
      </c>
      <c r="Q61" s="36">
        <f t="shared" si="21"/>
        <v>1444</v>
      </c>
      <c r="R61" s="36">
        <f>SUM(R62:R63)</f>
        <v>453</v>
      </c>
      <c r="S61" s="36">
        <f>SUM(S62:S63)</f>
        <v>991</v>
      </c>
    </row>
    <row r="62" spans="1:19" x14ac:dyDescent="0.3">
      <c r="A62" s="120"/>
      <c r="B62" s="120"/>
      <c r="C62" s="48" t="s">
        <v>27</v>
      </c>
      <c r="D62" s="2" t="s">
        <v>22</v>
      </c>
      <c r="E62" s="37">
        <f t="shared" si="14"/>
        <v>5086</v>
      </c>
      <c r="F62" s="37">
        <f t="shared" si="10"/>
        <v>1591</v>
      </c>
      <c r="G62" s="37">
        <f t="shared" si="10"/>
        <v>3495</v>
      </c>
      <c r="H62" s="37">
        <f t="shared" si="15"/>
        <v>1270</v>
      </c>
      <c r="I62" s="38">
        <v>397</v>
      </c>
      <c r="J62" s="38">
        <v>873</v>
      </c>
      <c r="K62" s="37">
        <f t="shared" si="19"/>
        <v>1272</v>
      </c>
      <c r="L62" s="38">
        <v>398</v>
      </c>
      <c r="M62" s="38">
        <v>874</v>
      </c>
      <c r="N62" s="37">
        <f t="shared" si="20"/>
        <v>1272</v>
      </c>
      <c r="O62" s="38">
        <v>398</v>
      </c>
      <c r="P62" s="38">
        <v>874</v>
      </c>
      <c r="Q62" s="37">
        <f t="shared" si="21"/>
        <v>1272</v>
      </c>
      <c r="R62" s="38">
        <v>398</v>
      </c>
      <c r="S62" s="38">
        <v>874</v>
      </c>
    </row>
    <row r="63" spans="1:19" x14ac:dyDescent="0.3">
      <c r="A63" s="120"/>
      <c r="B63" s="120"/>
      <c r="C63" s="48" t="s">
        <v>63</v>
      </c>
      <c r="D63" s="2" t="s">
        <v>64</v>
      </c>
      <c r="E63" s="37">
        <f t="shared" si="14"/>
        <v>686</v>
      </c>
      <c r="F63" s="37">
        <f t="shared" si="10"/>
        <v>219</v>
      </c>
      <c r="G63" s="37">
        <f t="shared" si="10"/>
        <v>467</v>
      </c>
      <c r="H63" s="37">
        <f t="shared" si="15"/>
        <v>170</v>
      </c>
      <c r="I63" s="38">
        <v>54</v>
      </c>
      <c r="J63" s="38">
        <v>116</v>
      </c>
      <c r="K63" s="37">
        <f t="shared" si="19"/>
        <v>172</v>
      </c>
      <c r="L63" s="38">
        <v>55</v>
      </c>
      <c r="M63" s="38">
        <v>117</v>
      </c>
      <c r="N63" s="37">
        <f t="shared" si="20"/>
        <v>172</v>
      </c>
      <c r="O63" s="38">
        <v>55</v>
      </c>
      <c r="P63" s="38">
        <v>117</v>
      </c>
      <c r="Q63" s="37">
        <f t="shared" si="21"/>
        <v>172</v>
      </c>
      <c r="R63" s="38">
        <v>55</v>
      </c>
      <c r="S63" s="38">
        <v>117</v>
      </c>
    </row>
    <row r="64" spans="1:19" ht="55.5" customHeight="1" x14ac:dyDescent="0.3">
      <c r="A64" s="120"/>
      <c r="B64" s="120"/>
      <c r="C64" s="47"/>
      <c r="D64" s="29" t="s">
        <v>95</v>
      </c>
      <c r="E64" s="36">
        <f t="shared" si="14"/>
        <v>1607</v>
      </c>
      <c r="F64" s="36">
        <f t="shared" si="10"/>
        <v>484</v>
      </c>
      <c r="G64" s="36">
        <f t="shared" si="10"/>
        <v>1123</v>
      </c>
      <c r="H64" s="36">
        <f t="shared" si="15"/>
        <v>398</v>
      </c>
      <c r="I64" s="36">
        <f>SUM(I65:I69)</f>
        <v>121</v>
      </c>
      <c r="J64" s="36">
        <f>SUM(J65:J69)</f>
        <v>277</v>
      </c>
      <c r="K64" s="36">
        <f t="shared" si="19"/>
        <v>400</v>
      </c>
      <c r="L64" s="36">
        <f>SUM(L65:L69)</f>
        <v>121</v>
      </c>
      <c r="M64" s="36">
        <f>SUM(M65:M69)</f>
        <v>279</v>
      </c>
      <c r="N64" s="36">
        <f t="shared" si="20"/>
        <v>405</v>
      </c>
      <c r="O64" s="36">
        <f>SUM(O65:O69)</f>
        <v>121</v>
      </c>
      <c r="P64" s="36">
        <f>SUM(P65:P69)</f>
        <v>284</v>
      </c>
      <c r="Q64" s="36">
        <f t="shared" si="21"/>
        <v>404</v>
      </c>
      <c r="R64" s="36">
        <f>SUM(R65:R69)</f>
        <v>121</v>
      </c>
      <c r="S64" s="36">
        <f>SUM(S65:S69)</f>
        <v>283</v>
      </c>
    </row>
    <row r="65" spans="1:19" x14ac:dyDescent="0.3">
      <c r="A65" s="120"/>
      <c r="B65" s="120"/>
      <c r="C65" s="48" t="s">
        <v>96</v>
      </c>
      <c r="D65" s="2" t="s">
        <v>97</v>
      </c>
      <c r="E65" s="37">
        <f t="shared" si="14"/>
        <v>10</v>
      </c>
      <c r="F65" s="37">
        <f t="shared" ref="F65:G69" si="22">+I65+L65+O65+R65</f>
        <v>4</v>
      </c>
      <c r="G65" s="37">
        <f t="shared" si="22"/>
        <v>6</v>
      </c>
      <c r="H65" s="37">
        <f t="shared" si="15"/>
        <v>2</v>
      </c>
      <c r="I65" s="38">
        <v>1</v>
      </c>
      <c r="J65" s="38">
        <v>1</v>
      </c>
      <c r="K65" s="37">
        <f t="shared" si="19"/>
        <v>2</v>
      </c>
      <c r="L65" s="38">
        <v>1</v>
      </c>
      <c r="M65" s="38">
        <v>1</v>
      </c>
      <c r="N65" s="37">
        <f t="shared" si="20"/>
        <v>3</v>
      </c>
      <c r="O65" s="38">
        <v>1</v>
      </c>
      <c r="P65" s="38">
        <v>2</v>
      </c>
      <c r="Q65" s="37">
        <f t="shared" si="21"/>
        <v>3</v>
      </c>
      <c r="R65" s="38">
        <v>1</v>
      </c>
      <c r="S65" s="38">
        <v>2</v>
      </c>
    </row>
    <row r="66" spans="1:19" x14ac:dyDescent="0.3">
      <c r="A66" s="120"/>
      <c r="B66" s="120"/>
      <c r="C66" s="48" t="s">
        <v>98</v>
      </c>
      <c r="D66" s="2" t="s">
        <v>99</v>
      </c>
      <c r="E66" s="37">
        <f t="shared" si="14"/>
        <v>10</v>
      </c>
      <c r="F66" s="37">
        <f t="shared" si="22"/>
        <v>4</v>
      </c>
      <c r="G66" s="37">
        <f t="shared" si="22"/>
        <v>6</v>
      </c>
      <c r="H66" s="37">
        <f t="shared" si="15"/>
        <v>2</v>
      </c>
      <c r="I66" s="38">
        <v>1</v>
      </c>
      <c r="J66" s="38">
        <v>1</v>
      </c>
      <c r="K66" s="37">
        <f t="shared" si="19"/>
        <v>2</v>
      </c>
      <c r="L66" s="38">
        <v>1</v>
      </c>
      <c r="M66" s="38">
        <v>1</v>
      </c>
      <c r="N66" s="37">
        <f t="shared" si="20"/>
        <v>3</v>
      </c>
      <c r="O66" s="38">
        <v>1</v>
      </c>
      <c r="P66" s="38">
        <v>2</v>
      </c>
      <c r="Q66" s="37">
        <f t="shared" si="21"/>
        <v>3</v>
      </c>
      <c r="R66" s="38">
        <v>1</v>
      </c>
      <c r="S66" s="38">
        <v>2</v>
      </c>
    </row>
    <row r="67" spans="1:19" x14ac:dyDescent="0.3">
      <c r="A67" s="120"/>
      <c r="B67" s="120"/>
      <c r="C67" s="48" t="s">
        <v>100</v>
      </c>
      <c r="D67" s="2" t="s">
        <v>101</v>
      </c>
      <c r="E67" s="37">
        <f t="shared" si="14"/>
        <v>10</v>
      </c>
      <c r="F67" s="37">
        <f t="shared" si="22"/>
        <v>4</v>
      </c>
      <c r="G67" s="37">
        <f t="shared" si="22"/>
        <v>6</v>
      </c>
      <c r="H67" s="37">
        <f t="shared" si="15"/>
        <v>2</v>
      </c>
      <c r="I67" s="38">
        <v>1</v>
      </c>
      <c r="J67" s="38">
        <v>1</v>
      </c>
      <c r="K67" s="37">
        <f t="shared" si="19"/>
        <v>2</v>
      </c>
      <c r="L67" s="38">
        <v>1</v>
      </c>
      <c r="M67" s="38">
        <v>1</v>
      </c>
      <c r="N67" s="37">
        <f t="shared" si="20"/>
        <v>3</v>
      </c>
      <c r="O67" s="38">
        <v>1</v>
      </c>
      <c r="P67" s="38">
        <v>2</v>
      </c>
      <c r="Q67" s="37">
        <f t="shared" si="21"/>
        <v>3</v>
      </c>
      <c r="R67" s="38">
        <v>1</v>
      </c>
      <c r="S67" s="38">
        <v>2</v>
      </c>
    </row>
    <row r="68" spans="1:19" x14ac:dyDescent="0.3">
      <c r="A68" s="120"/>
      <c r="B68" s="120"/>
      <c r="C68" s="48" t="s">
        <v>102</v>
      </c>
      <c r="D68" s="2" t="s">
        <v>103</v>
      </c>
      <c r="E68" s="37">
        <f t="shared" si="14"/>
        <v>789</v>
      </c>
      <c r="F68" s="37">
        <f t="shared" si="22"/>
        <v>236</v>
      </c>
      <c r="G68" s="37">
        <f t="shared" si="22"/>
        <v>553</v>
      </c>
      <c r="H68" s="37">
        <f t="shared" si="15"/>
        <v>196</v>
      </c>
      <c r="I68" s="38">
        <v>59</v>
      </c>
      <c r="J68" s="38">
        <v>137</v>
      </c>
      <c r="K68" s="37">
        <f t="shared" si="19"/>
        <v>197</v>
      </c>
      <c r="L68" s="38">
        <v>59</v>
      </c>
      <c r="M68" s="38">
        <v>138</v>
      </c>
      <c r="N68" s="37">
        <f t="shared" si="20"/>
        <v>198</v>
      </c>
      <c r="O68" s="38">
        <v>59</v>
      </c>
      <c r="P68" s="38">
        <v>139</v>
      </c>
      <c r="Q68" s="37">
        <f t="shared" si="21"/>
        <v>198</v>
      </c>
      <c r="R68" s="37">
        <v>59</v>
      </c>
      <c r="S68" s="37">
        <v>139</v>
      </c>
    </row>
    <row r="69" spans="1:19" x14ac:dyDescent="0.3">
      <c r="A69" s="120"/>
      <c r="B69" s="120"/>
      <c r="C69" s="48" t="s">
        <v>104</v>
      </c>
      <c r="D69" s="2" t="s">
        <v>105</v>
      </c>
      <c r="E69" s="37">
        <f t="shared" si="14"/>
        <v>788</v>
      </c>
      <c r="F69" s="37">
        <f t="shared" si="22"/>
        <v>236</v>
      </c>
      <c r="G69" s="37">
        <f t="shared" si="22"/>
        <v>552</v>
      </c>
      <c r="H69" s="37">
        <f t="shared" si="15"/>
        <v>196</v>
      </c>
      <c r="I69" s="37">
        <v>59</v>
      </c>
      <c r="J69" s="37">
        <v>137</v>
      </c>
      <c r="K69" s="37">
        <f t="shared" si="19"/>
        <v>197</v>
      </c>
      <c r="L69" s="37">
        <v>59</v>
      </c>
      <c r="M69" s="37">
        <v>138</v>
      </c>
      <c r="N69" s="37">
        <f t="shared" si="20"/>
        <v>198</v>
      </c>
      <c r="O69" s="37">
        <v>59</v>
      </c>
      <c r="P69" s="37">
        <v>139</v>
      </c>
      <c r="Q69" s="37">
        <f t="shared" si="21"/>
        <v>197</v>
      </c>
      <c r="R69" s="37">
        <v>59</v>
      </c>
      <c r="S69" s="37">
        <v>138</v>
      </c>
    </row>
    <row r="70" spans="1:19" x14ac:dyDescent="0.3">
      <c r="A70" s="8">
        <v>4</v>
      </c>
      <c r="B70" s="8">
        <v>21</v>
      </c>
      <c r="C70" s="8"/>
      <c r="D70" s="21" t="s">
        <v>34</v>
      </c>
      <c r="E70" s="35">
        <f t="shared" ref="E70:E75" si="23">+F70+G70</f>
        <v>465</v>
      </c>
      <c r="F70" s="35">
        <f t="shared" ref="F70:F78" si="24">+I70+L70+O70+R70</f>
        <v>185</v>
      </c>
      <c r="G70" s="35">
        <f t="shared" ref="G70:G78" si="25">+J70+M70+P70+S70</f>
        <v>280</v>
      </c>
      <c r="H70" s="35">
        <f t="shared" ref="H70:H75" si="26">+I70+J70</f>
        <v>116</v>
      </c>
      <c r="I70" s="35">
        <f>+I71+I73</f>
        <v>46</v>
      </c>
      <c r="J70" s="35">
        <f>+J71+J73</f>
        <v>70</v>
      </c>
      <c r="K70" s="35">
        <f t="shared" ref="K70:K75" si="27">+L70+M70</f>
        <v>117</v>
      </c>
      <c r="L70" s="35">
        <f>+L71+L73</f>
        <v>47</v>
      </c>
      <c r="M70" s="35">
        <f>+M71+M73</f>
        <v>70</v>
      </c>
      <c r="N70" s="35">
        <f t="shared" ref="N70:N72" si="28">+O70+P70</f>
        <v>116</v>
      </c>
      <c r="O70" s="35">
        <f>+O71+O73</f>
        <v>46</v>
      </c>
      <c r="P70" s="35">
        <f>+P71+P73</f>
        <v>70</v>
      </c>
      <c r="Q70" s="35">
        <f t="shared" ref="Q70:Q75" si="29">+R70+S70</f>
        <v>116</v>
      </c>
      <c r="R70" s="35">
        <f>+R71+R73</f>
        <v>46</v>
      </c>
      <c r="S70" s="35">
        <f>+S71+S73</f>
        <v>70</v>
      </c>
    </row>
    <row r="71" spans="1:19" ht="40.5" customHeight="1" x14ac:dyDescent="0.3">
      <c r="A71" s="120"/>
      <c r="B71" s="120"/>
      <c r="C71" s="48"/>
      <c r="D71" s="17" t="s">
        <v>19</v>
      </c>
      <c r="E71" s="36">
        <f t="shared" si="23"/>
        <v>241</v>
      </c>
      <c r="F71" s="36">
        <f t="shared" si="24"/>
        <v>97</v>
      </c>
      <c r="G71" s="36">
        <f t="shared" si="25"/>
        <v>144</v>
      </c>
      <c r="H71" s="36">
        <f t="shared" si="26"/>
        <v>60</v>
      </c>
      <c r="I71" s="36">
        <f>SUM(I72:I72)</f>
        <v>24</v>
      </c>
      <c r="J71" s="36">
        <f>SUM(J72:J72)</f>
        <v>36</v>
      </c>
      <c r="K71" s="36">
        <f t="shared" si="27"/>
        <v>61</v>
      </c>
      <c r="L71" s="36">
        <f>SUM(L72:L72)</f>
        <v>25</v>
      </c>
      <c r="M71" s="36">
        <f>SUM(M72:M72)</f>
        <v>36</v>
      </c>
      <c r="N71" s="36">
        <f t="shared" si="28"/>
        <v>60</v>
      </c>
      <c r="O71" s="36">
        <f>SUM(O72:O72)</f>
        <v>24</v>
      </c>
      <c r="P71" s="36">
        <f>SUM(P72:P72)</f>
        <v>36</v>
      </c>
      <c r="Q71" s="36">
        <f t="shared" si="29"/>
        <v>60</v>
      </c>
      <c r="R71" s="36">
        <f>SUM(R72:R72)</f>
        <v>24</v>
      </c>
      <c r="S71" s="36">
        <f>SUM(S72:S72)</f>
        <v>36</v>
      </c>
    </row>
    <row r="72" spans="1:19" x14ac:dyDescent="0.3">
      <c r="A72" s="120"/>
      <c r="B72" s="120"/>
      <c r="C72" s="48" t="s">
        <v>26</v>
      </c>
      <c r="D72" s="15" t="s">
        <v>20</v>
      </c>
      <c r="E72" s="37">
        <f t="shared" si="23"/>
        <v>241</v>
      </c>
      <c r="F72" s="37">
        <f t="shared" si="24"/>
        <v>97</v>
      </c>
      <c r="G72" s="37">
        <f t="shared" si="25"/>
        <v>144</v>
      </c>
      <c r="H72" s="37">
        <f t="shared" si="26"/>
        <v>60</v>
      </c>
      <c r="I72" s="37">
        <v>24</v>
      </c>
      <c r="J72" s="37">
        <v>36</v>
      </c>
      <c r="K72" s="37">
        <f t="shared" si="27"/>
        <v>61</v>
      </c>
      <c r="L72" s="37">
        <v>25</v>
      </c>
      <c r="M72" s="37">
        <v>36</v>
      </c>
      <c r="N72" s="37">
        <f t="shared" si="28"/>
        <v>60</v>
      </c>
      <c r="O72" s="37">
        <v>24</v>
      </c>
      <c r="P72" s="37">
        <v>36</v>
      </c>
      <c r="Q72" s="37">
        <f t="shared" si="29"/>
        <v>60</v>
      </c>
      <c r="R72" s="37">
        <v>24</v>
      </c>
      <c r="S72" s="37">
        <v>36</v>
      </c>
    </row>
    <row r="73" spans="1:19" ht="37.5" x14ac:dyDescent="0.3">
      <c r="A73" s="120"/>
      <c r="B73" s="120"/>
      <c r="C73" s="47"/>
      <c r="D73" s="17" t="s">
        <v>21</v>
      </c>
      <c r="E73" s="36">
        <f t="shared" si="23"/>
        <v>224</v>
      </c>
      <c r="F73" s="36">
        <f t="shared" si="24"/>
        <v>88</v>
      </c>
      <c r="G73" s="36">
        <f t="shared" si="25"/>
        <v>136</v>
      </c>
      <c r="H73" s="36">
        <f t="shared" si="26"/>
        <v>56</v>
      </c>
      <c r="I73" s="36">
        <f>SUM(I74:I75)</f>
        <v>22</v>
      </c>
      <c r="J73" s="36">
        <f>SUM(J74:J75)</f>
        <v>34</v>
      </c>
      <c r="K73" s="36">
        <f t="shared" si="27"/>
        <v>56</v>
      </c>
      <c r="L73" s="36">
        <f>SUM(L74:L75)</f>
        <v>22</v>
      </c>
      <c r="M73" s="36">
        <f>SUM(M74:M75)</f>
        <v>34</v>
      </c>
      <c r="N73" s="36">
        <f t="shared" ref="N73:N75" si="30">+O73+P73</f>
        <v>56</v>
      </c>
      <c r="O73" s="36">
        <f>SUM(O74:O75)</f>
        <v>22</v>
      </c>
      <c r="P73" s="36">
        <f>SUM(P74:P75)</f>
        <v>34</v>
      </c>
      <c r="Q73" s="36">
        <f t="shared" si="29"/>
        <v>56</v>
      </c>
      <c r="R73" s="36">
        <f>SUM(R74:R75)</f>
        <v>22</v>
      </c>
      <c r="S73" s="36">
        <f>SUM(S74:S75)</f>
        <v>34</v>
      </c>
    </row>
    <row r="74" spans="1:19" x14ac:dyDescent="0.3">
      <c r="A74" s="120"/>
      <c r="B74" s="120"/>
      <c r="C74" s="48" t="s">
        <v>27</v>
      </c>
      <c r="D74" s="2" t="s">
        <v>22</v>
      </c>
      <c r="E74" s="37">
        <f t="shared" si="23"/>
        <v>216</v>
      </c>
      <c r="F74" s="37">
        <f t="shared" si="24"/>
        <v>84</v>
      </c>
      <c r="G74" s="37">
        <f t="shared" si="25"/>
        <v>132</v>
      </c>
      <c r="H74" s="37">
        <f t="shared" si="26"/>
        <v>54</v>
      </c>
      <c r="I74" s="37">
        <v>21</v>
      </c>
      <c r="J74" s="37">
        <v>33</v>
      </c>
      <c r="K74" s="37">
        <f t="shared" si="27"/>
        <v>54</v>
      </c>
      <c r="L74" s="37">
        <v>21</v>
      </c>
      <c r="M74" s="37">
        <v>33</v>
      </c>
      <c r="N74" s="37">
        <f t="shared" si="30"/>
        <v>54</v>
      </c>
      <c r="O74" s="37">
        <v>21</v>
      </c>
      <c r="P74" s="37">
        <v>33</v>
      </c>
      <c r="Q74" s="37">
        <f t="shared" si="29"/>
        <v>54</v>
      </c>
      <c r="R74" s="37">
        <v>21</v>
      </c>
      <c r="S74" s="37">
        <v>33</v>
      </c>
    </row>
    <row r="75" spans="1:19" x14ac:dyDescent="0.3">
      <c r="A75" s="120"/>
      <c r="B75" s="120"/>
      <c r="C75" s="48" t="s">
        <v>63</v>
      </c>
      <c r="D75" s="2" t="s">
        <v>64</v>
      </c>
      <c r="E75" s="37">
        <f t="shared" si="23"/>
        <v>8</v>
      </c>
      <c r="F75" s="37">
        <f t="shared" si="24"/>
        <v>4</v>
      </c>
      <c r="G75" s="37">
        <f t="shared" si="25"/>
        <v>4</v>
      </c>
      <c r="H75" s="37">
        <f t="shared" si="26"/>
        <v>2</v>
      </c>
      <c r="I75" s="37">
        <v>1</v>
      </c>
      <c r="J75" s="37">
        <v>1</v>
      </c>
      <c r="K75" s="37">
        <f t="shared" si="27"/>
        <v>2</v>
      </c>
      <c r="L75" s="37">
        <v>1</v>
      </c>
      <c r="M75" s="37">
        <v>1</v>
      </c>
      <c r="N75" s="37">
        <f t="shared" si="30"/>
        <v>2</v>
      </c>
      <c r="O75" s="37">
        <v>1</v>
      </c>
      <c r="P75" s="37">
        <v>1</v>
      </c>
      <c r="Q75" s="37">
        <f t="shared" si="29"/>
        <v>2</v>
      </c>
      <c r="R75" s="37">
        <v>1</v>
      </c>
      <c r="S75" s="37">
        <v>1</v>
      </c>
    </row>
    <row r="76" spans="1:19" x14ac:dyDescent="0.3">
      <c r="A76" s="8">
        <v>5</v>
      </c>
      <c r="B76" s="8">
        <v>23</v>
      </c>
      <c r="C76" s="8"/>
      <c r="D76" s="21" t="s">
        <v>35</v>
      </c>
      <c r="E76" s="35">
        <f>+F76+G76</f>
        <v>463</v>
      </c>
      <c r="F76" s="35">
        <f t="shared" si="24"/>
        <v>160</v>
      </c>
      <c r="G76" s="35">
        <f t="shared" si="25"/>
        <v>303</v>
      </c>
      <c r="H76" s="35">
        <f>+I76+J76</f>
        <v>0</v>
      </c>
      <c r="I76" s="35">
        <f>+I77</f>
        <v>0</v>
      </c>
      <c r="J76" s="35">
        <f>+J77</f>
        <v>0</v>
      </c>
      <c r="K76" s="35">
        <f>+L76+M76</f>
        <v>153</v>
      </c>
      <c r="L76" s="35">
        <f>+L77</f>
        <v>53</v>
      </c>
      <c r="M76" s="35">
        <f>+M77</f>
        <v>100</v>
      </c>
      <c r="N76" s="35">
        <f>+O76+P76</f>
        <v>157</v>
      </c>
      <c r="O76" s="35">
        <f>+O77</f>
        <v>54</v>
      </c>
      <c r="P76" s="35">
        <f>+P77</f>
        <v>103</v>
      </c>
      <c r="Q76" s="35">
        <f>+R76+S76</f>
        <v>153</v>
      </c>
      <c r="R76" s="35">
        <f>+R77</f>
        <v>53</v>
      </c>
      <c r="S76" s="35">
        <f>+S77</f>
        <v>100</v>
      </c>
    </row>
    <row r="77" spans="1:19" ht="37.5" x14ac:dyDescent="0.3">
      <c r="A77" s="120"/>
      <c r="B77" s="120"/>
      <c r="C77" s="47"/>
      <c r="D77" s="17" t="s">
        <v>21</v>
      </c>
      <c r="E77" s="36">
        <f t="shared" ref="E77:E78" si="31">+F77+G77</f>
        <v>463</v>
      </c>
      <c r="F77" s="36">
        <f t="shared" si="24"/>
        <v>160</v>
      </c>
      <c r="G77" s="36">
        <f t="shared" si="25"/>
        <v>303</v>
      </c>
      <c r="H77" s="36">
        <f t="shared" ref="H77:H78" si="32">+I77+J77</f>
        <v>0</v>
      </c>
      <c r="I77" s="36">
        <f>SUM(I78:I78)</f>
        <v>0</v>
      </c>
      <c r="J77" s="36">
        <f>SUM(J78:J78)</f>
        <v>0</v>
      </c>
      <c r="K77" s="36">
        <f t="shared" ref="K77:K78" si="33">+L77+M77</f>
        <v>153</v>
      </c>
      <c r="L77" s="36">
        <f>SUM(L78:L78)</f>
        <v>53</v>
      </c>
      <c r="M77" s="36">
        <f>SUM(M78:M78)</f>
        <v>100</v>
      </c>
      <c r="N77" s="36">
        <f t="shared" ref="N77:N78" si="34">+O77+P77</f>
        <v>157</v>
      </c>
      <c r="O77" s="36">
        <f>SUM(O78:O78)</f>
        <v>54</v>
      </c>
      <c r="P77" s="36">
        <f>SUM(P78:P78)</f>
        <v>103</v>
      </c>
      <c r="Q77" s="36">
        <f t="shared" ref="Q77:Q78" si="35">+R77+S77</f>
        <v>153</v>
      </c>
      <c r="R77" s="36">
        <f>SUM(R78:R78)</f>
        <v>53</v>
      </c>
      <c r="S77" s="36">
        <f>SUM(S78:S78)</f>
        <v>100</v>
      </c>
    </row>
    <row r="78" spans="1:19" x14ac:dyDescent="0.3">
      <c r="A78" s="120"/>
      <c r="B78" s="120"/>
      <c r="C78" s="48" t="s">
        <v>27</v>
      </c>
      <c r="D78" s="2" t="s">
        <v>22</v>
      </c>
      <c r="E78" s="37">
        <f t="shared" si="31"/>
        <v>463</v>
      </c>
      <c r="F78" s="37">
        <f t="shared" si="24"/>
        <v>160</v>
      </c>
      <c r="G78" s="37">
        <f t="shared" si="25"/>
        <v>303</v>
      </c>
      <c r="H78" s="37">
        <f t="shared" si="32"/>
        <v>0</v>
      </c>
      <c r="I78" s="37">
        <v>0</v>
      </c>
      <c r="J78" s="37">
        <v>0</v>
      </c>
      <c r="K78" s="37">
        <f t="shared" si="33"/>
        <v>153</v>
      </c>
      <c r="L78" s="37">
        <v>53</v>
      </c>
      <c r="M78" s="37">
        <v>100</v>
      </c>
      <c r="N78" s="37">
        <f t="shared" si="34"/>
        <v>157</v>
      </c>
      <c r="O78" s="37">
        <v>54</v>
      </c>
      <c r="P78" s="37">
        <v>103</v>
      </c>
      <c r="Q78" s="37">
        <f t="shared" si="35"/>
        <v>153</v>
      </c>
      <c r="R78" s="37">
        <v>53</v>
      </c>
      <c r="S78" s="37">
        <v>100</v>
      </c>
    </row>
    <row r="79" spans="1:19" x14ac:dyDescent="0.3">
      <c r="A79" s="8">
        <v>6</v>
      </c>
      <c r="B79" s="8">
        <v>26</v>
      </c>
      <c r="C79" s="8"/>
      <c r="D79" s="21" t="s">
        <v>12</v>
      </c>
      <c r="E79" s="35">
        <f>+F79+G79</f>
        <v>2857</v>
      </c>
      <c r="F79" s="35">
        <f t="shared" ref="F79:G109" si="36">+I79+L79+O79+R79</f>
        <v>1255</v>
      </c>
      <c r="G79" s="35">
        <f t="shared" ref="G79:G101" si="37">+J79+M79+P79+S79</f>
        <v>1602</v>
      </c>
      <c r="H79" s="35">
        <f>+I79+J79</f>
        <v>674</v>
      </c>
      <c r="I79" s="35">
        <f>+I80+I86</f>
        <v>296</v>
      </c>
      <c r="J79" s="35">
        <f>+J80+J86</f>
        <v>378</v>
      </c>
      <c r="K79" s="35">
        <f>+L79+M79</f>
        <v>719</v>
      </c>
      <c r="L79" s="35">
        <f>+L80+L86</f>
        <v>317</v>
      </c>
      <c r="M79" s="35">
        <f>+M80+M86</f>
        <v>402</v>
      </c>
      <c r="N79" s="35">
        <f>+O79+P79</f>
        <v>703</v>
      </c>
      <c r="O79" s="35">
        <f>+O80+O86</f>
        <v>308</v>
      </c>
      <c r="P79" s="35">
        <f>+P80+P86</f>
        <v>395</v>
      </c>
      <c r="Q79" s="35">
        <f>+R79+S79</f>
        <v>761</v>
      </c>
      <c r="R79" s="35">
        <f>+R80+R86</f>
        <v>334</v>
      </c>
      <c r="S79" s="35">
        <f>+S80+S86</f>
        <v>427</v>
      </c>
    </row>
    <row r="80" spans="1:19" ht="38.25" customHeight="1" x14ac:dyDescent="0.3">
      <c r="A80" s="120"/>
      <c r="B80" s="120"/>
      <c r="C80" s="47"/>
      <c r="D80" s="17" t="s">
        <v>19</v>
      </c>
      <c r="E80" s="36">
        <f>+F80+G80</f>
        <v>2257</v>
      </c>
      <c r="F80" s="36">
        <f t="shared" si="36"/>
        <v>992</v>
      </c>
      <c r="G80" s="36">
        <f t="shared" si="37"/>
        <v>1265</v>
      </c>
      <c r="H80" s="36">
        <f t="shared" ref="H80:H89" si="38">+I80+J80</f>
        <v>531</v>
      </c>
      <c r="I80" s="36">
        <f>SUM(I81:I85)</f>
        <v>233</v>
      </c>
      <c r="J80" s="36">
        <f>SUM(J81:J85)</f>
        <v>298</v>
      </c>
      <c r="K80" s="36">
        <f>+L80+M80</f>
        <v>589</v>
      </c>
      <c r="L80" s="36">
        <f>SUM(L81:L85)</f>
        <v>260</v>
      </c>
      <c r="M80" s="36">
        <f>SUM(M81:M85)</f>
        <v>329</v>
      </c>
      <c r="N80" s="36">
        <f>+O80+P80</f>
        <v>536</v>
      </c>
      <c r="O80" s="36">
        <f>SUM(O81:O85)</f>
        <v>235</v>
      </c>
      <c r="P80" s="36">
        <f>SUM(P81:P85)</f>
        <v>301</v>
      </c>
      <c r="Q80" s="36">
        <f>+R80+S80</f>
        <v>601</v>
      </c>
      <c r="R80" s="36">
        <f>SUM(R81:R85)</f>
        <v>264</v>
      </c>
      <c r="S80" s="36">
        <f>SUM(S81:S85)</f>
        <v>337</v>
      </c>
    </row>
    <row r="81" spans="1:19" x14ac:dyDescent="0.3">
      <c r="A81" s="120"/>
      <c r="B81" s="120"/>
      <c r="C81" s="48" t="s">
        <v>26</v>
      </c>
      <c r="D81" s="15" t="s">
        <v>20</v>
      </c>
      <c r="E81" s="37">
        <f t="shared" ref="E81:E89" si="39">+F81+G81</f>
        <v>675</v>
      </c>
      <c r="F81" s="37">
        <f t="shared" si="36"/>
        <v>296</v>
      </c>
      <c r="G81" s="37">
        <f t="shared" si="37"/>
        <v>379</v>
      </c>
      <c r="H81" s="37">
        <f t="shared" si="38"/>
        <v>174</v>
      </c>
      <c r="I81" s="37">
        <v>76</v>
      </c>
      <c r="J81" s="37">
        <v>98</v>
      </c>
      <c r="K81" s="37">
        <f t="shared" ref="K81:K89" si="40">+L81+M81</f>
        <v>193</v>
      </c>
      <c r="L81" s="37">
        <v>85</v>
      </c>
      <c r="M81" s="37">
        <v>108</v>
      </c>
      <c r="N81" s="37">
        <f t="shared" ref="N81:N84" si="41">+O81+P81</f>
        <v>112</v>
      </c>
      <c r="O81" s="37">
        <v>49</v>
      </c>
      <c r="P81" s="37">
        <v>63</v>
      </c>
      <c r="Q81" s="37">
        <f t="shared" ref="Q81:Q89" si="42">+R81+S81</f>
        <v>196</v>
      </c>
      <c r="R81" s="37">
        <v>86</v>
      </c>
      <c r="S81" s="37">
        <v>110</v>
      </c>
    </row>
    <row r="82" spans="1:19" ht="44.25" customHeight="1" x14ac:dyDescent="0.3">
      <c r="A82" s="120"/>
      <c r="B82" s="120"/>
      <c r="C82" s="47" t="s">
        <v>72</v>
      </c>
      <c r="D82" s="15" t="s">
        <v>73</v>
      </c>
      <c r="E82" s="37">
        <f t="shared" si="39"/>
        <v>452</v>
      </c>
      <c r="F82" s="37">
        <f t="shared" si="36"/>
        <v>199</v>
      </c>
      <c r="G82" s="37">
        <f t="shared" si="37"/>
        <v>253</v>
      </c>
      <c r="H82" s="37">
        <f t="shared" si="38"/>
        <v>102</v>
      </c>
      <c r="I82" s="38">
        <v>45</v>
      </c>
      <c r="J82" s="38">
        <v>57</v>
      </c>
      <c r="K82" s="37">
        <f t="shared" si="40"/>
        <v>113</v>
      </c>
      <c r="L82" s="38">
        <v>50</v>
      </c>
      <c r="M82" s="38">
        <v>63</v>
      </c>
      <c r="N82" s="37">
        <f t="shared" si="41"/>
        <v>121</v>
      </c>
      <c r="O82" s="38">
        <v>53</v>
      </c>
      <c r="P82" s="38">
        <v>68</v>
      </c>
      <c r="Q82" s="37">
        <f t="shared" si="42"/>
        <v>116</v>
      </c>
      <c r="R82" s="38">
        <v>51</v>
      </c>
      <c r="S82" s="38">
        <v>65</v>
      </c>
    </row>
    <row r="83" spans="1:19" ht="37.5" x14ac:dyDescent="0.3">
      <c r="A83" s="120"/>
      <c r="B83" s="120"/>
      <c r="C83" s="47" t="s">
        <v>76</v>
      </c>
      <c r="D83" s="15" t="s">
        <v>77</v>
      </c>
      <c r="E83" s="37">
        <f t="shared" si="39"/>
        <v>226</v>
      </c>
      <c r="F83" s="37">
        <f t="shared" si="36"/>
        <v>99</v>
      </c>
      <c r="G83" s="37">
        <f t="shared" si="37"/>
        <v>127</v>
      </c>
      <c r="H83" s="37">
        <f t="shared" si="38"/>
        <v>51</v>
      </c>
      <c r="I83" s="38">
        <v>22</v>
      </c>
      <c r="J83" s="38">
        <v>29</v>
      </c>
      <c r="K83" s="37">
        <f t="shared" si="40"/>
        <v>57</v>
      </c>
      <c r="L83" s="38">
        <v>25</v>
      </c>
      <c r="M83" s="38">
        <v>32</v>
      </c>
      <c r="N83" s="37">
        <f t="shared" si="41"/>
        <v>61</v>
      </c>
      <c r="O83" s="38">
        <v>27</v>
      </c>
      <c r="P83" s="38">
        <v>34</v>
      </c>
      <c r="Q83" s="37">
        <f t="shared" si="42"/>
        <v>57</v>
      </c>
      <c r="R83" s="38">
        <v>25</v>
      </c>
      <c r="S83" s="38">
        <v>32</v>
      </c>
    </row>
    <row r="84" spans="1:19" ht="56.25" x14ac:dyDescent="0.3">
      <c r="A84" s="120"/>
      <c r="B84" s="120"/>
      <c r="C84" s="47" t="s">
        <v>61</v>
      </c>
      <c r="D84" s="15" t="s">
        <v>62</v>
      </c>
      <c r="E84" s="37">
        <f t="shared" si="39"/>
        <v>452</v>
      </c>
      <c r="F84" s="37">
        <f t="shared" si="36"/>
        <v>199</v>
      </c>
      <c r="G84" s="37">
        <f t="shared" si="37"/>
        <v>253</v>
      </c>
      <c r="H84" s="37">
        <f t="shared" si="38"/>
        <v>102</v>
      </c>
      <c r="I84" s="38">
        <v>45</v>
      </c>
      <c r="J84" s="38">
        <v>57</v>
      </c>
      <c r="K84" s="37">
        <f t="shared" si="40"/>
        <v>113</v>
      </c>
      <c r="L84" s="38">
        <v>50</v>
      </c>
      <c r="M84" s="38">
        <v>63</v>
      </c>
      <c r="N84" s="37">
        <f t="shared" si="41"/>
        <v>121</v>
      </c>
      <c r="O84" s="38">
        <v>53</v>
      </c>
      <c r="P84" s="38">
        <v>68</v>
      </c>
      <c r="Q84" s="37">
        <f t="shared" si="42"/>
        <v>116</v>
      </c>
      <c r="R84" s="38">
        <v>51</v>
      </c>
      <c r="S84" s="38">
        <v>65</v>
      </c>
    </row>
    <row r="85" spans="1:19" ht="56.25" x14ac:dyDescent="0.3">
      <c r="A85" s="120"/>
      <c r="B85" s="120"/>
      <c r="C85" s="47" t="s">
        <v>78</v>
      </c>
      <c r="D85" s="15" t="s">
        <v>79</v>
      </c>
      <c r="E85" s="37">
        <f t="shared" si="39"/>
        <v>452</v>
      </c>
      <c r="F85" s="37">
        <f t="shared" si="36"/>
        <v>199</v>
      </c>
      <c r="G85" s="37">
        <f t="shared" si="37"/>
        <v>253</v>
      </c>
      <c r="H85" s="37">
        <f t="shared" si="38"/>
        <v>102</v>
      </c>
      <c r="I85" s="38">
        <v>45</v>
      </c>
      <c r="J85" s="38">
        <v>57</v>
      </c>
      <c r="K85" s="37">
        <f t="shared" si="40"/>
        <v>113</v>
      </c>
      <c r="L85" s="38">
        <v>50</v>
      </c>
      <c r="M85" s="38">
        <v>63</v>
      </c>
      <c r="N85" s="37">
        <f>+O85+P85</f>
        <v>121</v>
      </c>
      <c r="O85" s="38">
        <v>53</v>
      </c>
      <c r="P85" s="38">
        <v>68</v>
      </c>
      <c r="Q85" s="37">
        <f t="shared" si="42"/>
        <v>116</v>
      </c>
      <c r="R85" s="38">
        <v>51</v>
      </c>
      <c r="S85" s="38">
        <v>65</v>
      </c>
    </row>
    <row r="86" spans="1:19" ht="37.5" x14ac:dyDescent="0.3">
      <c r="A86" s="120"/>
      <c r="B86" s="120"/>
      <c r="C86" s="47"/>
      <c r="D86" s="17" t="s">
        <v>21</v>
      </c>
      <c r="E86" s="36">
        <f t="shared" si="39"/>
        <v>600</v>
      </c>
      <c r="F86" s="36">
        <f t="shared" si="36"/>
        <v>263</v>
      </c>
      <c r="G86" s="36">
        <f t="shared" si="37"/>
        <v>337</v>
      </c>
      <c r="H86" s="36">
        <f t="shared" si="38"/>
        <v>143</v>
      </c>
      <c r="I86" s="36">
        <f>SUM(I87:I89)</f>
        <v>63</v>
      </c>
      <c r="J86" s="36">
        <f>SUM(J87:J89)</f>
        <v>80</v>
      </c>
      <c r="K86" s="36">
        <f t="shared" si="40"/>
        <v>130</v>
      </c>
      <c r="L86" s="36">
        <f>SUM(L87:L89)</f>
        <v>57</v>
      </c>
      <c r="M86" s="36">
        <f>SUM(M87:M89)</f>
        <v>73</v>
      </c>
      <c r="N86" s="36">
        <f t="shared" ref="N86:N89" si="43">+O86+P86</f>
        <v>167</v>
      </c>
      <c r="O86" s="36">
        <f>SUM(O87:O89)</f>
        <v>73</v>
      </c>
      <c r="P86" s="36">
        <f>SUM(P87:P89)</f>
        <v>94</v>
      </c>
      <c r="Q86" s="36">
        <f t="shared" si="42"/>
        <v>160</v>
      </c>
      <c r="R86" s="36">
        <f>SUM(R87:R89)</f>
        <v>70</v>
      </c>
      <c r="S86" s="36">
        <f>SUM(S87:S89)</f>
        <v>90</v>
      </c>
    </row>
    <row r="87" spans="1:19" x14ac:dyDescent="0.3">
      <c r="A87" s="120"/>
      <c r="B87" s="120"/>
      <c r="C87" s="48" t="s">
        <v>27</v>
      </c>
      <c r="D87" s="2" t="s">
        <v>22</v>
      </c>
      <c r="E87" s="37">
        <f t="shared" si="39"/>
        <v>546</v>
      </c>
      <c r="F87" s="37">
        <f t="shared" si="36"/>
        <v>239</v>
      </c>
      <c r="G87" s="37">
        <f t="shared" si="37"/>
        <v>307</v>
      </c>
      <c r="H87" s="37">
        <f t="shared" si="38"/>
        <v>130</v>
      </c>
      <c r="I87" s="38">
        <v>57</v>
      </c>
      <c r="J87" s="38">
        <v>73</v>
      </c>
      <c r="K87" s="37">
        <f t="shared" si="40"/>
        <v>118</v>
      </c>
      <c r="L87" s="38">
        <v>52</v>
      </c>
      <c r="M87" s="38">
        <v>66</v>
      </c>
      <c r="N87" s="37">
        <f t="shared" si="43"/>
        <v>152</v>
      </c>
      <c r="O87" s="38">
        <v>66</v>
      </c>
      <c r="P87" s="38">
        <v>86</v>
      </c>
      <c r="Q87" s="37">
        <f t="shared" si="42"/>
        <v>146</v>
      </c>
      <c r="R87" s="38">
        <v>64</v>
      </c>
      <c r="S87" s="38">
        <v>82</v>
      </c>
    </row>
    <row r="88" spans="1:19" x14ac:dyDescent="0.3">
      <c r="A88" s="120"/>
      <c r="B88" s="120"/>
      <c r="C88" s="48" t="s">
        <v>63</v>
      </c>
      <c r="D88" s="2" t="s">
        <v>64</v>
      </c>
      <c r="E88" s="37">
        <f t="shared" si="39"/>
        <v>50</v>
      </c>
      <c r="F88" s="37">
        <f t="shared" si="36"/>
        <v>22</v>
      </c>
      <c r="G88" s="37">
        <f t="shared" si="37"/>
        <v>28</v>
      </c>
      <c r="H88" s="37">
        <f t="shared" si="38"/>
        <v>12</v>
      </c>
      <c r="I88" s="38">
        <v>5</v>
      </c>
      <c r="J88" s="38">
        <v>7</v>
      </c>
      <c r="K88" s="37">
        <f t="shared" si="40"/>
        <v>11</v>
      </c>
      <c r="L88" s="38">
        <v>5</v>
      </c>
      <c r="M88" s="38">
        <v>6</v>
      </c>
      <c r="N88" s="37">
        <f t="shared" si="43"/>
        <v>14</v>
      </c>
      <c r="O88" s="38">
        <v>6</v>
      </c>
      <c r="P88" s="38">
        <v>8</v>
      </c>
      <c r="Q88" s="37">
        <f t="shared" si="42"/>
        <v>13</v>
      </c>
      <c r="R88" s="38">
        <v>6</v>
      </c>
      <c r="S88" s="38">
        <v>7</v>
      </c>
    </row>
    <row r="89" spans="1:19" x14ac:dyDescent="0.3">
      <c r="A89" s="120"/>
      <c r="B89" s="120"/>
      <c r="C89" s="48" t="s">
        <v>82</v>
      </c>
      <c r="D89" s="2" t="s">
        <v>83</v>
      </c>
      <c r="E89" s="37">
        <f t="shared" si="39"/>
        <v>4</v>
      </c>
      <c r="F89" s="37">
        <f t="shared" si="36"/>
        <v>2</v>
      </c>
      <c r="G89" s="37">
        <f t="shared" si="37"/>
        <v>2</v>
      </c>
      <c r="H89" s="37">
        <f t="shared" si="38"/>
        <v>1</v>
      </c>
      <c r="I89" s="38">
        <v>1</v>
      </c>
      <c r="J89" s="38">
        <v>0</v>
      </c>
      <c r="K89" s="37">
        <f t="shared" si="40"/>
        <v>1</v>
      </c>
      <c r="L89" s="38">
        <v>0</v>
      </c>
      <c r="M89" s="38">
        <v>1</v>
      </c>
      <c r="N89" s="37">
        <f t="shared" si="43"/>
        <v>1</v>
      </c>
      <c r="O89" s="38">
        <v>1</v>
      </c>
      <c r="P89" s="38">
        <v>0</v>
      </c>
      <c r="Q89" s="37">
        <f t="shared" si="42"/>
        <v>1</v>
      </c>
      <c r="R89" s="38">
        <v>0</v>
      </c>
      <c r="S89" s="38">
        <v>1</v>
      </c>
    </row>
    <row r="90" spans="1:19" x14ac:dyDescent="0.3">
      <c r="A90" s="8">
        <v>7</v>
      </c>
      <c r="B90" s="8">
        <v>34</v>
      </c>
      <c r="C90" s="8"/>
      <c r="D90" s="21" t="s">
        <v>13</v>
      </c>
      <c r="E90" s="35">
        <v>1733</v>
      </c>
      <c r="F90" s="35">
        <f t="shared" si="36"/>
        <v>867</v>
      </c>
      <c r="G90" s="35">
        <f t="shared" si="37"/>
        <v>866</v>
      </c>
      <c r="H90" s="35">
        <f>+I90+J90</f>
        <v>432</v>
      </c>
      <c r="I90" s="35">
        <f>+I91</f>
        <v>216</v>
      </c>
      <c r="J90" s="35">
        <f>+J91</f>
        <v>216</v>
      </c>
      <c r="K90" s="35">
        <f>+L90+M90</f>
        <v>432</v>
      </c>
      <c r="L90" s="35">
        <f>+L91</f>
        <v>216</v>
      </c>
      <c r="M90" s="35">
        <f>+M91</f>
        <v>216</v>
      </c>
      <c r="N90" s="35">
        <f>+O90+P90</f>
        <v>432</v>
      </c>
      <c r="O90" s="35">
        <f>+O91</f>
        <v>216</v>
      </c>
      <c r="P90" s="35">
        <f>+P91</f>
        <v>216</v>
      </c>
      <c r="Q90" s="35">
        <f>+R90+S90</f>
        <v>437</v>
      </c>
      <c r="R90" s="35">
        <f>+R91</f>
        <v>219</v>
      </c>
      <c r="S90" s="35">
        <f>+S91</f>
        <v>218</v>
      </c>
    </row>
    <row r="91" spans="1:19" ht="37.5" x14ac:dyDescent="0.3">
      <c r="A91" s="117"/>
      <c r="B91" s="120"/>
      <c r="C91" s="47"/>
      <c r="D91" s="17" t="s">
        <v>21</v>
      </c>
      <c r="E91" s="36">
        <f t="shared" ref="E91:E92" si="44">+F91+G91</f>
        <v>1733</v>
      </c>
      <c r="F91" s="36">
        <f t="shared" si="36"/>
        <v>867</v>
      </c>
      <c r="G91" s="36">
        <f t="shared" si="37"/>
        <v>866</v>
      </c>
      <c r="H91" s="36">
        <f t="shared" ref="H91:H92" si="45">+I91+J91</f>
        <v>432</v>
      </c>
      <c r="I91" s="36">
        <f>SUM(I92:I92)</f>
        <v>216</v>
      </c>
      <c r="J91" s="36">
        <f>SUM(J92:J92)</f>
        <v>216</v>
      </c>
      <c r="K91" s="36">
        <f t="shared" ref="K91:K92" si="46">+L91+M91</f>
        <v>432</v>
      </c>
      <c r="L91" s="36">
        <f>SUM(L92:L92)</f>
        <v>216</v>
      </c>
      <c r="M91" s="36">
        <f>SUM(M92:M92)</f>
        <v>216</v>
      </c>
      <c r="N91" s="36">
        <f t="shared" ref="N91:N92" si="47">+O91+P91</f>
        <v>432</v>
      </c>
      <c r="O91" s="36">
        <f>SUM(O92:O92)</f>
        <v>216</v>
      </c>
      <c r="P91" s="36">
        <f>SUM(P92:P92)</f>
        <v>216</v>
      </c>
      <c r="Q91" s="36">
        <f t="shared" ref="Q91:Q92" si="48">+R91+S91</f>
        <v>437</v>
      </c>
      <c r="R91" s="36">
        <f>SUM(R92:R92)</f>
        <v>219</v>
      </c>
      <c r="S91" s="36">
        <f>SUM(S92:S92)</f>
        <v>218</v>
      </c>
    </row>
    <row r="92" spans="1:19" x14ac:dyDescent="0.3">
      <c r="A92" s="119"/>
      <c r="B92" s="120"/>
      <c r="C92" s="48" t="s">
        <v>27</v>
      </c>
      <c r="D92" s="2" t="s">
        <v>22</v>
      </c>
      <c r="E92" s="37">
        <f t="shared" si="44"/>
        <v>1733</v>
      </c>
      <c r="F92" s="37">
        <f t="shared" si="36"/>
        <v>867</v>
      </c>
      <c r="G92" s="37">
        <f t="shared" si="37"/>
        <v>866</v>
      </c>
      <c r="H92" s="37">
        <f t="shared" si="45"/>
        <v>432</v>
      </c>
      <c r="I92" s="38">
        <v>216</v>
      </c>
      <c r="J92" s="38">
        <v>216</v>
      </c>
      <c r="K92" s="37">
        <f t="shared" si="46"/>
        <v>432</v>
      </c>
      <c r="L92" s="38">
        <v>216</v>
      </c>
      <c r="M92" s="38">
        <v>216</v>
      </c>
      <c r="N92" s="37">
        <f t="shared" si="47"/>
        <v>432</v>
      </c>
      <c r="O92" s="38">
        <v>216</v>
      </c>
      <c r="P92" s="38">
        <v>216</v>
      </c>
      <c r="Q92" s="37">
        <f t="shared" si="48"/>
        <v>437</v>
      </c>
      <c r="R92" s="38">
        <v>219</v>
      </c>
      <c r="S92" s="38">
        <v>218</v>
      </c>
    </row>
    <row r="93" spans="1:19" x14ac:dyDescent="0.3">
      <c r="A93" s="8">
        <v>8</v>
      </c>
      <c r="B93" s="8">
        <v>37</v>
      </c>
      <c r="C93" s="8"/>
      <c r="D93" s="21" t="s">
        <v>36</v>
      </c>
      <c r="E93" s="35">
        <f>+F93+G93</f>
        <v>579</v>
      </c>
      <c r="F93" s="35">
        <f t="shared" si="36"/>
        <v>220</v>
      </c>
      <c r="G93" s="35">
        <f t="shared" si="37"/>
        <v>359</v>
      </c>
      <c r="H93" s="35">
        <f>+I93+J93</f>
        <v>140</v>
      </c>
      <c r="I93" s="35">
        <f>+I94</f>
        <v>55</v>
      </c>
      <c r="J93" s="35">
        <f>+J94</f>
        <v>85</v>
      </c>
      <c r="K93" s="35">
        <f>+L93+M93</f>
        <v>146</v>
      </c>
      <c r="L93" s="35">
        <f>+L94</f>
        <v>55</v>
      </c>
      <c r="M93" s="35">
        <f>+M94</f>
        <v>91</v>
      </c>
      <c r="N93" s="35">
        <f>+O93+P93</f>
        <v>146</v>
      </c>
      <c r="O93" s="35">
        <f>+O94</f>
        <v>55</v>
      </c>
      <c r="P93" s="35">
        <f>+P94</f>
        <v>91</v>
      </c>
      <c r="Q93" s="35">
        <f>+R93+S93</f>
        <v>147</v>
      </c>
      <c r="R93" s="35">
        <f>+R94</f>
        <v>55</v>
      </c>
      <c r="S93" s="35">
        <f>+S94</f>
        <v>92</v>
      </c>
    </row>
    <row r="94" spans="1:19" ht="37.5" x14ac:dyDescent="0.3">
      <c r="A94" s="117"/>
      <c r="B94" s="120"/>
      <c r="C94" s="47"/>
      <c r="D94" s="17" t="s">
        <v>21</v>
      </c>
      <c r="E94" s="36">
        <f t="shared" ref="E94:E95" si="49">+F94+G94</f>
        <v>579</v>
      </c>
      <c r="F94" s="36">
        <f t="shared" si="36"/>
        <v>220</v>
      </c>
      <c r="G94" s="36">
        <f t="shared" si="37"/>
        <v>359</v>
      </c>
      <c r="H94" s="36">
        <f t="shared" ref="H94:H95" si="50">+I94+J94</f>
        <v>140</v>
      </c>
      <c r="I94" s="36">
        <f>SUM(I95:I95)</f>
        <v>55</v>
      </c>
      <c r="J94" s="36">
        <f>SUM(J95:J95)</f>
        <v>85</v>
      </c>
      <c r="K94" s="36">
        <f t="shared" ref="K94:K95" si="51">+L94+M94</f>
        <v>146</v>
      </c>
      <c r="L94" s="36">
        <f>SUM(L95:L95)</f>
        <v>55</v>
      </c>
      <c r="M94" s="36">
        <f>SUM(M95:M95)</f>
        <v>91</v>
      </c>
      <c r="N94" s="36">
        <f t="shared" ref="N94:N95" si="52">+O94+P94</f>
        <v>146</v>
      </c>
      <c r="O94" s="36">
        <f>SUM(O95:O95)</f>
        <v>55</v>
      </c>
      <c r="P94" s="36">
        <f>SUM(P95:P95)</f>
        <v>91</v>
      </c>
      <c r="Q94" s="36">
        <f t="shared" ref="Q94:Q95" si="53">+R94+S94</f>
        <v>147</v>
      </c>
      <c r="R94" s="36">
        <f>SUM(R95:R95)</f>
        <v>55</v>
      </c>
      <c r="S94" s="36">
        <f>SUM(S95:S95)</f>
        <v>92</v>
      </c>
    </row>
    <row r="95" spans="1:19" x14ac:dyDescent="0.3">
      <c r="A95" s="119"/>
      <c r="B95" s="120"/>
      <c r="C95" s="48" t="s">
        <v>27</v>
      </c>
      <c r="D95" s="2" t="s">
        <v>22</v>
      </c>
      <c r="E95" s="37">
        <f t="shared" si="49"/>
        <v>579</v>
      </c>
      <c r="F95" s="37">
        <f t="shared" si="36"/>
        <v>220</v>
      </c>
      <c r="G95" s="37">
        <f t="shared" si="37"/>
        <v>359</v>
      </c>
      <c r="H95" s="37">
        <f t="shared" si="50"/>
        <v>140</v>
      </c>
      <c r="I95" s="38">
        <v>55</v>
      </c>
      <c r="J95" s="38">
        <v>85</v>
      </c>
      <c r="K95" s="37">
        <f t="shared" si="51"/>
        <v>146</v>
      </c>
      <c r="L95" s="38">
        <v>55</v>
      </c>
      <c r="M95" s="38">
        <v>91</v>
      </c>
      <c r="N95" s="37">
        <f t="shared" si="52"/>
        <v>146</v>
      </c>
      <c r="O95" s="38">
        <v>55</v>
      </c>
      <c r="P95" s="38">
        <v>91</v>
      </c>
      <c r="Q95" s="37">
        <f t="shared" si="53"/>
        <v>147</v>
      </c>
      <c r="R95" s="38">
        <v>55</v>
      </c>
      <c r="S95" s="38">
        <v>92</v>
      </c>
    </row>
    <row r="96" spans="1:19" x14ac:dyDescent="0.3">
      <c r="A96" s="8">
        <v>9</v>
      </c>
      <c r="B96" s="8">
        <v>40</v>
      </c>
      <c r="C96" s="8"/>
      <c r="D96" s="21" t="s">
        <v>37</v>
      </c>
      <c r="E96" s="35">
        <f>+F96+G96</f>
        <v>736</v>
      </c>
      <c r="F96" s="35">
        <f t="shared" si="36"/>
        <v>3</v>
      </c>
      <c r="G96" s="35">
        <f t="shared" si="37"/>
        <v>733</v>
      </c>
      <c r="H96" s="35">
        <f>+I96+J96</f>
        <v>223</v>
      </c>
      <c r="I96" s="35">
        <f>+I97</f>
        <v>0</v>
      </c>
      <c r="J96" s="35">
        <f>+J97</f>
        <v>223</v>
      </c>
      <c r="K96" s="35">
        <f>+L96+M96</f>
        <v>224</v>
      </c>
      <c r="L96" s="35">
        <f>+L97</f>
        <v>0</v>
      </c>
      <c r="M96" s="35">
        <f>+M97</f>
        <v>224</v>
      </c>
      <c r="N96" s="35">
        <f>+O96+P96</f>
        <v>64</v>
      </c>
      <c r="O96" s="35">
        <f>+O97</f>
        <v>1</v>
      </c>
      <c r="P96" s="35">
        <f>+P97</f>
        <v>63</v>
      </c>
      <c r="Q96" s="35">
        <f>+R96+S96</f>
        <v>225</v>
      </c>
      <c r="R96" s="35">
        <f>+R97</f>
        <v>2</v>
      </c>
      <c r="S96" s="35">
        <f>+S97</f>
        <v>223</v>
      </c>
    </row>
    <row r="97" spans="1:19" ht="37.5" x14ac:dyDescent="0.3">
      <c r="A97" s="117"/>
      <c r="B97" s="120"/>
      <c r="C97" s="47"/>
      <c r="D97" s="17" t="s">
        <v>21</v>
      </c>
      <c r="E97" s="36">
        <f t="shared" ref="E97:E101" si="54">+F97+G97</f>
        <v>736</v>
      </c>
      <c r="F97" s="36">
        <f t="shared" si="36"/>
        <v>3</v>
      </c>
      <c r="G97" s="36">
        <f t="shared" si="37"/>
        <v>733</v>
      </c>
      <c r="H97" s="36">
        <f t="shared" ref="H97:H101" si="55">+I97+J97</f>
        <v>223</v>
      </c>
      <c r="I97" s="36">
        <f>SUM(I98:I101)</f>
        <v>0</v>
      </c>
      <c r="J97" s="36">
        <f>SUM(J98:J101)</f>
        <v>223</v>
      </c>
      <c r="K97" s="36">
        <f t="shared" ref="K97:K101" si="56">+L97+M97</f>
        <v>224</v>
      </c>
      <c r="L97" s="36">
        <f>SUM(L98:L101)</f>
        <v>0</v>
      </c>
      <c r="M97" s="36">
        <f>SUM(M98:M101)</f>
        <v>224</v>
      </c>
      <c r="N97" s="36">
        <f t="shared" ref="N97:N101" si="57">+O97+P97</f>
        <v>64</v>
      </c>
      <c r="O97" s="36">
        <f>SUM(O98:O101)</f>
        <v>1</v>
      </c>
      <c r="P97" s="36">
        <f>SUM(P98:P101)</f>
        <v>63</v>
      </c>
      <c r="Q97" s="36">
        <f t="shared" ref="Q97:Q101" si="58">+R97+S97</f>
        <v>225</v>
      </c>
      <c r="R97" s="36">
        <f>SUM(R98:R101)</f>
        <v>2</v>
      </c>
      <c r="S97" s="36">
        <f>SUM(S98:S101)</f>
        <v>223</v>
      </c>
    </row>
    <row r="98" spans="1:19" x14ac:dyDescent="0.3">
      <c r="A98" s="118"/>
      <c r="B98" s="120"/>
      <c r="C98" s="48" t="s">
        <v>27</v>
      </c>
      <c r="D98" s="2" t="s">
        <v>22</v>
      </c>
      <c r="E98" s="37">
        <f t="shared" si="54"/>
        <v>575</v>
      </c>
      <c r="F98" s="37">
        <f t="shared" si="36"/>
        <v>3</v>
      </c>
      <c r="G98" s="37">
        <f t="shared" si="37"/>
        <v>572</v>
      </c>
      <c r="H98" s="37">
        <f t="shared" si="55"/>
        <v>174</v>
      </c>
      <c r="I98" s="38">
        <v>0</v>
      </c>
      <c r="J98" s="38">
        <v>174</v>
      </c>
      <c r="K98" s="37">
        <f t="shared" si="56"/>
        <v>174</v>
      </c>
      <c r="L98" s="38">
        <v>0</v>
      </c>
      <c r="M98" s="38">
        <v>174</v>
      </c>
      <c r="N98" s="37">
        <f t="shared" si="57"/>
        <v>51</v>
      </c>
      <c r="O98" s="38">
        <v>1</v>
      </c>
      <c r="P98" s="38">
        <v>50</v>
      </c>
      <c r="Q98" s="37">
        <f t="shared" si="58"/>
        <v>176</v>
      </c>
      <c r="R98" s="38">
        <v>2</v>
      </c>
      <c r="S98" s="38">
        <v>174</v>
      </c>
    </row>
    <row r="99" spans="1:19" x14ac:dyDescent="0.3">
      <c r="A99" s="118"/>
      <c r="B99" s="120"/>
      <c r="C99" s="48" t="s">
        <v>63</v>
      </c>
      <c r="D99" s="2" t="s">
        <v>64</v>
      </c>
      <c r="E99" s="37">
        <f t="shared" si="54"/>
        <v>130</v>
      </c>
      <c r="F99" s="37">
        <f t="shared" si="36"/>
        <v>0</v>
      </c>
      <c r="G99" s="37">
        <f t="shared" si="37"/>
        <v>130</v>
      </c>
      <c r="H99" s="37">
        <f t="shared" si="55"/>
        <v>40</v>
      </c>
      <c r="I99" s="38">
        <v>0</v>
      </c>
      <c r="J99" s="38">
        <v>40</v>
      </c>
      <c r="K99" s="37">
        <f t="shared" si="56"/>
        <v>40</v>
      </c>
      <c r="L99" s="38">
        <v>0</v>
      </c>
      <c r="M99" s="38">
        <v>40</v>
      </c>
      <c r="N99" s="37">
        <f t="shared" si="57"/>
        <v>10</v>
      </c>
      <c r="O99" s="38">
        <v>0</v>
      </c>
      <c r="P99" s="38">
        <v>10</v>
      </c>
      <c r="Q99" s="37">
        <f t="shared" si="58"/>
        <v>40</v>
      </c>
      <c r="R99" s="38">
        <v>0</v>
      </c>
      <c r="S99" s="38">
        <v>40</v>
      </c>
    </row>
    <row r="100" spans="1:19" ht="21.75" customHeight="1" x14ac:dyDescent="0.3">
      <c r="A100" s="118"/>
      <c r="B100" s="120"/>
      <c r="C100" s="48" t="s">
        <v>80</v>
      </c>
      <c r="D100" s="2" t="s">
        <v>81</v>
      </c>
      <c r="E100" s="37">
        <f t="shared" si="54"/>
        <v>25</v>
      </c>
      <c r="F100" s="37">
        <f t="shared" si="36"/>
        <v>0</v>
      </c>
      <c r="G100" s="37">
        <f t="shared" si="37"/>
        <v>25</v>
      </c>
      <c r="H100" s="37">
        <f t="shared" si="55"/>
        <v>7</v>
      </c>
      <c r="I100" s="38">
        <v>0</v>
      </c>
      <c r="J100" s="38">
        <v>7</v>
      </c>
      <c r="K100" s="37">
        <f t="shared" si="56"/>
        <v>8</v>
      </c>
      <c r="L100" s="38">
        <v>0</v>
      </c>
      <c r="M100" s="38">
        <v>8</v>
      </c>
      <c r="N100" s="37">
        <f t="shared" si="57"/>
        <v>3</v>
      </c>
      <c r="O100" s="38">
        <v>0</v>
      </c>
      <c r="P100" s="38">
        <v>3</v>
      </c>
      <c r="Q100" s="37">
        <f t="shared" si="58"/>
        <v>7</v>
      </c>
      <c r="R100" s="38">
        <v>0</v>
      </c>
      <c r="S100" s="38">
        <v>7</v>
      </c>
    </row>
    <row r="101" spans="1:19" x14ac:dyDescent="0.3">
      <c r="A101" s="119"/>
      <c r="B101" s="120"/>
      <c r="C101" s="48" t="s">
        <v>120</v>
      </c>
      <c r="D101" s="2" t="s">
        <v>121</v>
      </c>
      <c r="E101" s="37">
        <f t="shared" si="54"/>
        <v>6</v>
      </c>
      <c r="F101" s="37">
        <f t="shared" si="36"/>
        <v>0</v>
      </c>
      <c r="G101" s="37">
        <f t="shared" si="37"/>
        <v>6</v>
      </c>
      <c r="H101" s="37">
        <f t="shared" si="55"/>
        <v>2</v>
      </c>
      <c r="I101" s="38">
        <v>0</v>
      </c>
      <c r="J101" s="38">
        <v>2</v>
      </c>
      <c r="K101" s="37">
        <f t="shared" si="56"/>
        <v>2</v>
      </c>
      <c r="L101" s="38">
        <v>0</v>
      </c>
      <c r="M101" s="38">
        <v>2</v>
      </c>
      <c r="N101" s="37">
        <f t="shared" si="57"/>
        <v>0</v>
      </c>
      <c r="O101" s="38">
        <v>0</v>
      </c>
      <c r="P101" s="38">
        <v>0</v>
      </c>
      <c r="Q101" s="37">
        <f t="shared" si="58"/>
        <v>2</v>
      </c>
      <c r="R101" s="38">
        <v>0</v>
      </c>
      <c r="S101" s="38">
        <v>2</v>
      </c>
    </row>
    <row r="102" spans="1:19" x14ac:dyDescent="0.3">
      <c r="A102" s="8">
        <v>10</v>
      </c>
      <c r="B102" s="8">
        <v>45</v>
      </c>
      <c r="C102" s="8"/>
      <c r="D102" s="21" t="s">
        <v>38</v>
      </c>
      <c r="E102" s="35">
        <f>+F102+G102</f>
        <v>579</v>
      </c>
      <c r="F102" s="35">
        <f t="shared" si="36"/>
        <v>98</v>
      </c>
      <c r="G102" s="35">
        <f t="shared" si="36"/>
        <v>481</v>
      </c>
      <c r="H102" s="35">
        <f>+I102+J102</f>
        <v>145</v>
      </c>
      <c r="I102" s="35">
        <f>I103</f>
        <v>25</v>
      </c>
      <c r="J102" s="35">
        <f>J103</f>
        <v>120</v>
      </c>
      <c r="K102" s="35">
        <f>+L102+M102</f>
        <v>145</v>
      </c>
      <c r="L102" s="35">
        <f>L103</f>
        <v>24</v>
      </c>
      <c r="M102" s="35">
        <f>M103</f>
        <v>121</v>
      </c>
      <c r="N102" s="35">
        <f>+O102+P102</f>
        <v>144</v>
      </c>
      <c r="O102" s="35">
        <f>O103</f>
        <v>24</v>
      </c>
      <c r="P102" s="35">
        <f>P103</f>
        <v>120</v>
      </c>
      <c r="Q102" s="35">
        <f>+R102+S102</f>
        <v>145</v>
      </c>
      <c r="R102" s="35">
        <f>R103</f>
        <v>25</v>
      </c>
      <c r="S102" s="35">
        <f>S103</f>
        <v>120</v>
      </c>
    </row>
    <row r="103" spans="1:19" ht="37.5" x14ac:dyDescent="0.3">
      <c r="A103" s="117"/>
      <c r="B103" s="120"/>
      <c r="C103" s="47"/>
      <c r="D103" s="17" t="s">
        <v>21</v>
      </c>
      <c r="E103" s="36">
        <f>+F103+G103</f>
        <v>579</v>
      </c>
      <c r="F103" s="36">
        <f t="shared" si="36"/>
        <v>98</v>
      </c>
      <c r="G103" s="36">
        <f t="shared" si="36"/>
        <v>481</v>
      </c>
      <c r="H103" s="36">
        <f>+I103+J103</f>
        <v>145</v>
      </c>
      <c r="I103" s="36">
        <f>SUM(I104:I104)</f>
        <v>25</v>
      </c>
      <c r="J103" s="36">
        <f>SUM(J104:J104)</f>
        <v>120</v>
      </c>
      <c r="K103" s="36">
        <f>+L103+M103</f>
        <v>145</v>
      </c>
      <c r="L103" s="36">
        <f>SUM(L104:L104)</f>
        <v>24</v>
      </c>
      <c r="M103" s="36">
        <f>SUM(M104:M104)</f>
        <v>121</v>
      </c>
      <c r="N103" s="36">
        <f>+O103+P103</f>
        <v>144</v>
      </c>
      <c r="O103" s="36">
        <f>SUM(O104:O104)</f>
        <v>24</v>
      </c>
      <c r="P103" s="36">
        <f>SUM(P104:P104)</f>
        <v>120</v>
      </c>
      <c r="Q103" s="36">
        <f>SUM(Q104:Q104)</f>
        <v>145</v>
      </c>
      <c r="R103" s="36">
        <f>SUM(R104:R104)</f>
        <v>25</v>
      </c>
      <c r="S103" s="36">
        <f>SUM(S104:S104)</f>
        <v>120</v>
      </c>
    </row>
    <row r="104" spans="1:19" x14ac:dyDescent="0.3">
      <c r="A104" s="119"/>
      <c r="B104" s="120"/>
      <c r="C104" s="48" t="s">
        <v>27</v>
      </c>
      <c r="D104" s="2" t="s">
        <v>22</v>
      </c>
      <c r="E104" s="37">
        <f>+F104+G104</f>
        <v>579</v>
      </c>
      <c r="F104" s="37">
        <f t="shared" si="36"/>
        <v>98</v>
      </c>
      <c r="G104" s="37">
        <f t="shared" si="36"/>
        <v>481</v>
      </c>
      <c r="H104" s="37">
        <f>+I104+J104</f>
        <v>145</v>
      </c>
      <c r="I104" s="38">
        <v>25</v>
      </c>
      <c r="J104" s="38">
        <v>120</v>
      </c>
      <c r="K104" s="37">
        <f>+L104+M104</f>
        <v>145</v>
      </c>
      <c r="L104" s="38">
        <v>24</v>
      </c>
      <c r="M104" s="38">
        <v>121</v>
      </c>
      <c r="N104" s="37">
        <f>+O104+P104</f>
        <v>144</v>
      </c>
      <c r="O104" s="38">
        <v>24</v>
      </c>
      <c r="P104" s="38">
        <v>120</v>
      </c>
      <c r="Q104" s="37">
        <f>+R104+S104</f>
        <v>145</v>
      </c>
      <c r="R104" s="38">
        <v>25</v>
      </c>
      <c r="S104" s="38">
        <v>120</v>
      </c>
    </row>
    <row r="105" spans="1:19" ht="37.5" x14ac:dyDescent="0.3">
      <c r="A105" s="8">
        <v>11</v>
      </c>
      <c r="B105" s="18">
        <v>46</v>
      </c>
      <c r="C105" s="19"/>
      <c r="D105" s="20" t="s">
        <v>58</v>
      </c>
      <c r="E105" s="88">
        <f t="shared" ref="E105:E109" si="59">+F105+G105</f>
        <v>320</v>
      </c>
      <c r="F105" s="88">
        <f t="shared" si="36"/>
        <v>84</v>
      </c>
      <c r="G105" s="88">
        <f t="shared" si="36"/>
        <v>236</v>
      </c>
      <c r="H105" s="88">
        <f t="shared" ref="H105:H109" si="60">+I105+J105</f>
        <v>80</v>
      </c>
      <c r="I105" s="88">
        <f>+I106+I108</f>
        <v>21</v>
      </c>
      <c r="J105" s="88">
        <f>+J106+J108</f>
        <v>59</v>
      </c>
      <c r="K105" s="88">
        <f t="shared" ref="K105:K217" si="61">+L105+M105</f>
        <v>80</v>
      </c>
      <c r="L105" s="88">
        <f>+L106+L108</f>
        <v>21</v>
      </c>
      <c r="M105" s="88">
        <f>+M106+M108</f>
        <v>59</v>
      </c>
      <c r="N105" s="88">
        <f t="shared" ref="N105" si="62">+O105+P105</f>
        <v>80</v>
      </c>
      <c r="O105" s="88">
        <f>+O106+O108</f>
        <v>21</v>
      </c>
      <c r="P105" s="88">
        <f>+P106+P108</f>
        <v>59</v>
      </c>
      <c r="Q105" s="88">
        <f t="shared" ref="Q105:Q154" si="63">+R105+S105</f>
        <v>80</v>
      </c>
      <c r="R105" s="88">
        <f>+R106+R108</f>
        <v>21</v>
      </c>
      <c r="S105" s="88">
        <f>+S106+S108</f>
        <v>59</v>
      </c>
    </row>
    <row r="106" spans="1:19" ht="40.5" customHeight="1" x14ac:dyDescent="0.3">
      <c r="A106" s="117"/>
      <c r="B106" s="122"/>
      <c r="C106" s="48"/>
      <c r="D106" s="17" t="s">
        <v>19</v>
      </c>
      <c r="E106" s="89">
        <f t="shared" si="59"/>
        <v>48</v>
      </c>
      <c r="F106" s="89">
        <f t="shared" si="36"/>
        <v>12</v>
      </c>
      <c r="G106" s="89">
        <f t="shared" si="36"/>
        <v>36</v>
      </c>
      <c r="H106" s="89">
        <f t="shared" si="60"/>
        <v>12</v>
      </c>
      <c r="I106" s="89">
        <f>SUM(I107:I107)</f>
        <v>3</v>
      </c>
      <c r="J106" s="89">
        <f>SUM(J107:J107)</f>
        <v>9</v>
      </c>
      <c r="K106" s="89">
        <f>+L106+M106</f>
        <v>12</v>
      </c>
      <c r="L106" s="89">
        <f>SUM(L107:L107)</f>
        <v>3</v>
      </c>
      <c r="M106" s="89">
        <f>SUM(M107:M107)</f>
        <v>9</v>
      </c>
      <c r="N106" s="89">
        <f>+O106+P106</f>
        <v>12</v>
      </c>
      <c r="O106" s="89">
        <f>SUM(O107:O107)</f>
        <v>3</v>
      </c>
      <c r="P106" s="89">
        <f>SUM(P107:P107)</f>
        <v>9</v>
      </c>
      <c r="Q106" s="89">
        <f>+R106+S106</f>
        <v>12</v>
      </c>
      <c r="R106" s="89">
        <f>SUM(R107:R107)</f>
        <v>3</v>
      </c>
      <c r="S106" s="89">
        <f>SUM(S107:S107)</f>
        <v>9</v>
      </c>
    </row>
    <row r="107" spans="1:19" x14ac:dyDescent="0.3">
      <c r="A107" s="118"/>
      <c r="B107" s="122"/>
      <c r="C107" s="48" t="s">
        <v>26</v>
      </c>
      <c r="D107" s="15" t="s">
        <v>20</v>
      </c>
      <c r="E107" s="90">
        <f t="shared" si="59"/>
        <v>48</v>
      </c>
      <c r="F107" s="90">
        <f t="shared" si="36"/>
        <v>12</v>
      </c>
      <c r="G107" s="90">
        <f t="shared" si="36"/>
        <v>36</v>
      </c>
      <c r="H107" s="90">
        <f t="shared" si="60"/>
        <v>12</v>
      </c>
      <c r="I107" s="90">
        <v>3</v>
      </c>
      <c r="J107" s="90">
        <v>9</v>
      </c>
      <c r="K107" s="90">
        <f t="shared" ref="K107:K109" si="64">+L107+M107</f>
        <v>12</v>
      </c>
      <c r="L107" s="90">
        <v>3</v>
      </c>
      <c r="M107" s="90">
        <v>9</v>
      </c>
      <c r="N107" s="90">
        <f t="shared" ref="N107:N109" si="65">+O107+P107</f>
        <v>12</v>
      </c>
      <c r="O107" s="90">
        <v>3</v>
      </c>
      <c r="P107" s="90">
        <v>9</v>
      </c>
      <c r="Q107" s="90">
        <f t="shared" ref="Q107:Q109" si="66">+R107+S107</f>
        <v>12</v>
      </c>
      <c r="R107" s="90">
        <v>3</v>
      </c>
      <c r="S107" s="90">
        <v>9</v>
      </c>
    </row>
    <row r="108" spans="1:19" ht="37.5" x14ac:dyDescent="0.3">
      <c r="A108" s="118"/>
      <c r="B108" s="122"/>
      <c r="C108" s="47"/>
      <c r="D108" s="17" t="s">
        <v>21</v>
      </c>
      <c r="E108" s="89">
        <f t="shared" si="59"/>
        <v>272</v>
      </c>
      <c r="F108" s="89">
        <f t="shared" si="36"/>
        <v>72</v>
      </c>
      <c r="G108" s="89">
        <f t="shared" si="36"/>
        <v>200</v>
      </c>
      <c r="H108" s="89">
        <f t="shared" si="60"/>
        <v>68</v>
      </c>
      <c r="I108" s="89">
        <f>SUM(I109:I109)</f>
        <v>18</v>
      </c>
      <c r="J108" s="89">
        <f>SUM(J109:J109)</f>
        <v>50</v>
      </c>
      <c r="K108" s="89">
        <f t="shared" si="64"/>
        <v>68</v>
      </c>
      <c r="L108" s="89">
        <f>SUM(L109:L109)</f>
        <v>18</v>
      </c>
      <c r="M108" s="89">
        <f>SUM(M109:M109)</f>
        <v>50</v>
      </c>
      <c r="N108" s="89">
        <f t="shared" si="65"/>
        <v>68</v>
      </c>
      <c r="O108" s="89">
        <f>SUM(O109:O109)</f>
        <v>18</v>
      </c>
      <c r="P108" s="89">
        <f>SUM(P109:P109)</f>
        <v>50</v>
      </c>
      <c r="Q108" s="89">
        <f t="shared" si="66"/>
        <v>68</v>
      </c>
      <c r="R108" s="89">
        <f>SUM(R109:R109)</f>
        <v>18</v>
      </c>
      <c r="S108" s="89">
        <f>SUM(S109:S109)</f>
        <v>50</v>
      </c>
    </row>
    <row r="109" spans="1:19" x14ac:dyDescent="0.3">
      <c r="A109" s="119"/>
      <c r="B109" s="122"/>
      <c r="C109" s="48" t="s">
        <v>27</v>
      </c>
      <c r="D109" s="2" t="s">
        <v>22</v>
      </c>
      <c r="E109" s="90">
        <f t="shared" si="59"/>
        <v>272</v>
      </c>
      <c r="F109" s="90">
        <f t="shared" si="36"/>
        <v>72</v>
      </c>
      <c r="G109" s="90">
        <f t="shared" si="36"/>
        <v>200</v>
      </c>
      <c r="H109" s="90">
        <f t="shared" si="60"/>
        <v>68</v>
      </c>
      <c r="I109" s="90">
        <v>18</v>
      </c>
      <c r="J109" s="90">
        <v>50</v>
      </c>
      <c r="K109" s="90">
        <f t="shared" si="64"/>
        <v>68</v>
      </c>
      <c r="L109" s="90">
        <v>18</v>
      </c>
      <c r="M109" s="90">
        <v>50</v>
      </c>
      <c r="N109" s="90">
        <f t="shared" si="65"/>
        <v>68</v>
      </c>
      <c r="O109" s="90">
        <v>18</v>
      </c>
      <c r="P109" s="90">
        <v>50</v>
      </c>
      <c r="Q109" s="90">
        <f t="shared" si="66"/>
        <v>68</v>
      </c>
      <c r="R109" s="90">
        <v>18</v>
      </c>
      <c r="S109" s="90">
        <v>50</v>
      </c>
    </row>
    <row r="110" spans="1:19" ht="20.25" customHeight="1" x14ac:dyDescent="0.3">
      <c r="A110" s="8">
        <v>12</v>
      </c>
      <c r="B110" s="8">
        <v>50</v>
      </c>
      <c r="C110" s="8"/>
      <c r="D110" s="21" t="s">
        <v>39</v>
      </c>
      <c r="E110" s="35">
        <f>+F110+G110</f>
        <v>40945</v>
      </c>
      <c r="F110" s="35">
        <f t="shared" ref="F110:G118" si="67">+I110+L110+O110+R110</f>
        <v>16737</v>
      </c>
      <c r="G110" s="35">
        <f t="shared" si="67"/>
        <v>24208</v>
      </c>
      <c r="H110" s="35">
        <f>+I110+J110</f>
        <v>23696</v>
      </c>
      <c r="I110" s="35">
        <f>+I111+I114+I117+I119+I124+I131+I138+I141+I142+I143</f>
        <v>9471</v>
      </c>
      <c r="J110" s="35">
        <f>+J111+J114+J117+J119+J124+J131+J138+J141+J142+J143</f>
        <v>14225</v>
      </c>
      <c r="K110" s="35">
        <f>+L110+M110</f>
        <v>9746</v>
      </c>
      <c r="L110" s="35">
        <f>+L111+L114+L117+L119+L124+L131+L138+L141+L142+L143</f>
        <v>4288</v>
      </c>
      <c r="M110" s="35">
        <f>+M111+M114+M117+M119+M124+M131+M138+M141+M142+M143</f>
        <v>5458</v>
      </c>
      <c r="N110" s="35">
        <f>+O110+P110</f>
        <v>3747</v>
      </c>
      <c r="O110" s="35">
        <f>+O111+O114+O117+O119+O124+O131+O138+O141+O142+O143</f>
        <v>1489</v>
      </c>
      <c r="P110" s="35">
        <f>+P111+P114+P117+P119+P124+P131+P138+P141+P142+P143</f>
        <v>2258</v>
      </c>
      <c r="Q110" s="35">
        <f>+R110+S110</f>
        <v>3756</v>
      </c>
      <c r="R110" s="35">
        <f>+R111+R114+R117+R119+R124+R131+R138+R141+R142+R143</f>
        <v>1489</v>
      </c>
      <c r="S110" s="35">
        <f>+S111+S114+S117+S119+S124+S131+S138+S141+S142+S143</f>
        <v>2267</v>
      </c>
    </row>
    <row r="111" spans="1:19" ht="20.25" customHeight="1" x14ac:dyDescent="0.3">
      <c r="A111" s="117"/>
      <c r="B111" s="120"/>
      <c r="C111" s="47"/>
      <c r="D111" s="17" t="s">
        <v>136</v>
      </c>
      <c r="E111" s="36">
        <f>+F111+G111</f>
        <v>2313</v>
      </c>
      <c r="F111" s="36">
        <f t="shared" si="67"/>
        <v>927</v>
      </c>
      <c r="G111" s="36">
        <f t="shared" si="67"/>
        <v>1386</v>
      </c>
      <c r="H111" s="36">
        <f>+I111+J111</f>
        <v>576</v>
      </c>
      <c r="I111" s="36">
        <f>SUM(I112:I113)</f>
        <v>231</v>
      </c>
      <c r="J111" s="36">
        <f>SUM(J112:J113)</f>
        <v>345</v>
      </c>
      <c r="K111" s="36">
        <f>+L111+M111</f>
        <v>578</v>
      </c>
      <c r="L111" s="36">
        <f>SUM(L112:L113)</f>
        <v>232</v>
      </c>
      <c r="M111" s="36">
        <f>SUM(M112:M113)</f>
        <v>346</v>
      </c>
      <c r="N111" s="36">
        <f>+O111+P111</f>
        <v>578</v>
      </c>
      <c r="O111" s="36">
        <f>SUM(O112:O113)</f>
        <v>232</v>
      </c>
      <c r="P111" s="36">
        <f>SUM(P112:P113)</f>
        <v>346</v>
      </c>
      <c r="Q111" s="36">
        <f>+R111+S111</f>
        <v>581</v>
      </c>
      <c r="R111" s="36">
        <f>SUM(R112:R113)</f>
        <v>232</v>
      </c>
      <c r="S111" s="36">
        <f>SUM(S112:S113)</f>
        <v>349</v>
      </c>
    </row>
    <row r="112" spans="1:19" x14ac:dyDescent="0.3">
      <c r="A112" s="118"/>
      <c r="B112" s="120"/>
      <c r="C112" s="48" t="s">
        <v>68</v>
      </c>
      <c r="D112" s="27" t="s">
        <v>67</v>
      </c>
      <c r="E112" s="37">
        <f>+F112+G112</f>
        <v>643</v>
      </c>
      <c r="F112" s="37">
        <f t="shared" si="67"/>
        <v>260</v>
      </c>
      <c r="G112" s="37">
        <f t="shared" si="67"/>
        <v>383</v>
      </c>
      <c r="H112" s="37">
        <f>+I112+J112</f>
        <v>160</v>
      </c>
      <c r="I112" s="37">
        <v>65</v>
      </c>
      <c r="J112" s="37">
        <v>95</v>
      </c>
      <c r="K112" s="37">
        <f>+L112+M112</f>
        <v>160</v>
      </c>
      <c r="L112" s="37">
        <v>65</v>
      </c>
      <c r="M112" s="37">
        <v>95</v>
      </c>
      <c r="N112" s="37">
        <f>+O112+P112</f>
        <v>160</v>
      </c>
      <c r="O112" s="37">
        <v>65</v>
      </c>
      <c r="P112" s="37">
        <v>95</v>
      </c>
      <c r="Q112" s="37">
        <f>+R112+S112</f>
        <v>163</v>
      </c>
      <c r="R112" s="37">
        <v>65</v>
      </c>
      <c r="S112" s="37">
        <v>98</v>
      </c>
    </row>
    <row r="113" spans="1:19" ht="37.5" x14ac:dyDescent="0.3">
      <c r="A113" s="118"/>
      <c r="B113" s="120"/>
      <c r="C113" s="48" t="s">
        <v>69</v>
      </c>
      <c r="D113" s="27" t="s">
        <v>8</v>
      </c>
      <c r="E113" s="37">
        <f t="shared" ref="E113:E143" si="68">+F113+G113</f>
        <v>1670</v>
      </c>
      <c r="F113" s="37">
        <f t="shared" si="67"/>
        <v>667</v>
      </c>
      <c r="G113" s="37">
        <f t="shared" si="67"/>
        <v>1003</v>
      </c>
      <c r="H113" s="37">
        <f t="shared" ref="H113:H143" si="69">+I113+J113</f>
        <v>416</v>
      </c>
      <c r="I113" s="37">
        <v>166</v>
      </c>
      <c r="J113" s="37">
        <v>250</v>
      </c>
      <c r="K113" s="37">
        <f t="shared" ref="K113:K116" si="70">+L113+M113</f>
        <v>418</v>
      </c>
      <c r="L113" s="37">
        <v>167</v>
      </c>
      <c r="M113" s="37">
        <v>251</v>
      </c>
      <c r="N113" s="37">
        <f t="shared" ref="N113:N116" si="71">+O113+P113</f>
        <v>418</v>
      </c>
      <c r="O113" s="37">
        <v>167</v>
      </c>
      <c r="P113" s="37">
        <v>251</v>
      </c>
      <c r="Q113" s="37">
        <f t="shared" ref="Q113:Q116" si="72">+R113+S113</f>
        <v>418</v>
      </c>
      <c r="R113" s="37">
        <v>167</v>
      </c>
      <c r="S113" s="37">
        <v>251</v>
      </c>
    </row>
    <row r="114" spans="1:19" ht="37.5" x14ac:dyDescent="0.3">
      <c r="A114" s="118"/>
      <c r="B114" s="120"/>
      <c r="C114" s="48"/>
      <c r="D114" s="17" t="s">
        <v>137</v>
      </c>
      <c r="E114" s="36">
        <f>+F114+G114</f>
        <v>2090</v>
      </c>
      <c r="F114" s="36">
        <f t="shared" si="67"/>
        <v>834</v>
      </c>
      <c r="G114" s="36">
        <f t="shared" si="67"/>
        <v>1256</v>
      </c>
      <c r="H114" s="36">
        <f>+I114+J114</f>
        <v>521</v>
      </c>
      <c r="I114" s="36">
        <f>SUM(I115:I116)</f>
        <v>207</v>
      </c>
      <c r="J114" s="36">
        <f>SUM(J115:J116)</f>
        <v>314</v>
      </c>
      <c r="K114" s="36">
        <f>+L114+M114</f>
        <v>523</v>
      </c>
      <c r="L114" s="36">
        <f>SUM(L115:L116)</f>
        <v>209</v>
      </c>
      <c r="M114" s="36">
        <f>SUM(M115:M116)</f>
        <v>314</v>
      </c>
      <c r="N114" s="36">
        <f>+O114+P114</f>
        <v>523</v>
      </c>
      <c r="O114" s="36">
        <f>SUM(O115:O116)</f>
        <v>209</v>
      </c>
      <c r="P114" s="36">
        <f>SUM(P115:P116)</f>
        <v>314</v>
      </c>
      <c r="Q114" s="36">
        <f>+R114+S114</f>
        <v>523</v>
      </c>
      <c r="R114" s="36">
        <f>SUM(R115:R116)</f>
        <v>209</v>
      </c>
      <c r="S114" s="36">
        <f>SUM(S115:S116)</f>
        <v>314</v>
      </c>
    </row>
    <row r="115" spans="1:19" x14ac:dyDescent="0.3">
      <c r="A115" s="118"/>
      <c r="B115" s="120"/>
      <c r="C115" s="48" t="s">
        <v>116</v>
      </c>
      <c r="D115" s="27" t="s">
        <v>115</v>
      </c>
      <c r="E115" s="37">
        <f t="shared" si="68"/>
        <v>1790</v>
      </c>
      <c r="F115" s="37">
        <f t="shared" si="67"/>
        <v>714</v>
      </c>
      <c r="G115" s="37">
        <f t="shared" si="67"/>
        <v>1076</v>
      </c>
      <c r="H115" s="37">
        <f t="shared" si="69"/>
        <v>446</v>
      </c>
      <c r="I115" s="37">
        <v>177</v>
      </c>
      <c r="J115" s="37">
        <v>269</v>
      </c>
      <c r="K115" s="37">
        <f t="shared" si="70"/>
        <v>448</v>
      </c>
      <c r="L115" s="37">
        <v>179</v>
      </c>
      <c r="M115" s="37">
        <v>269</v>
      </c>
      <c r="N115" s="37">
        <f t="shared" si="71"/>
        <v>448</v>
      </c>
      <c r="O115" s="37">
        <v>179</v>
      </c>
      <c r="P115" s="37">
        <v>269</v>
      </c>
      <c r="Q115" s="37">
        <f t="shared" si="72"/>
        <v>448</v>
      </c>
      <c r="R115" s="37">
        <v>179</v>
      </c>
      <c r="S115" s="37">
        <v>269</v>
      </c>
    </row>
    <row r="116" spans="1:19" ht="37.5" x14ac:dyDescent="0.3">
      <c r="A116" s="118"/>
      <c r="B116" s="120"/>
      <c r="C116" s="48" t="s">
        <v>117</v>
      </c>
      <c r="D116" s="27" t="s">
        <v>7</v>
      </c>
      <c r="E116" s="37">
        <f t="shared" si="68"/>
        <v>300</v>
      </c>
      <c r="F116" s="37">
        <f t="shared" si="67"/>
        <v>120</v>
      </c>
      <c r="G116" s="37">
        <f t="shared" si="67"/>
        <v>180</v>
      </c>
      <c r="H116" s="37">
        <f t="shared" si="69"/>
        <v>75</v>
      </c>
      <c r="I116" s="37">
        <v>30</v>
      </c>
      <c r="J116" s="37">
        <v>45</v>
      </c>
      <c r="K116" s="37">
        <f t="shared" si="70"/>
        <v>75</v>
      </c>
      <c r="L116" s="37">
        <v>30</v>
      </c>
      <c r="M116" s="37">
        <v>45</v>
      </c>
      <c r="N116" s="37">
        <f t="shared" si="71"/>
        <v>75</v>
      </c>
      <c r="O116" s="37">
        <v>30</v>
      </c>
      <c r="P116" s="37">
        <v>45</v>
      </c>
      <c r="Q116" s="37">
        <f t="shared" si="72"/>
        <v>75</v>
      </c>
      <c r="R116" s="37">
        <v>30</v>
      </c>
      <c r="S116" s="37">
        <v>45</v>
      </c>
    </row>
    <row r="117" spans="1:19" ht="38.25" customHeight="1" x14ac:dyDescent="0.3">
      <c r="A117" s="118"/>
      <c r="B117" s="120"/>
      <c r="C117" s="48"/>
      <c r="D117" s="17" t="s">
        <v>19</v>
      </c>
      <c r="E117" s="36">
        <f t="shared" si="68"/>
        <v>900</v>
      </c>
      <c r="F117" s="36">
        <f t="shared" si="67"/>
        <v>364</v>
      </c>
      <c r="G117" s="36">
        <f t="shared" si="67"/>
        <v>536</v>
      </c>
      <c r="H117" s="36">
        <f t="shared" si="69"/>
        <v>190</v>
      </c>
      <c r="I117" s="36">
        <f>SUM(I118:I118)</f>
        <v>80</v>
      </c>
      <c r="J117" s="36">
        <f>SUM(J118:J118)</f>
        <v>110</v>
      </c>
      <c r="K117" s="36">
        <f>+L117+M117</f>
        <v>236</v>
      </c>
      <c r="L117" s="36">
        <f>SUM(L118:L118)</f>
        <v>94</v>
      </c>
      <c r="M117" s="36">
        <f>SUM(M118:M118)</f>
        <v>142</v>
      </c>
      <c r="N117" s="36">
        <f>+O117+P117</f>
        <v>237</v>
      </c>
      <c r="O117" s="36">
        <f>SUM(O118:O118)</f>
        <v>95</v>
      </c>
      <c r="P117" s="36">
        <f>SUM(P118:P118)</f>
        <v>142</v>
      </c>
      <c r="Q117" s="36">
        <f>+R117+S117</f>
        <v>237</v>
      </c>
      <c r="R117" s="36">
        <f>SUM(R118:R118)</f>
        <v>95</v>
      </c>
      <c r="S117" s="36">
        <f>SUM(S118:S118)</f>
        <v>142</v>
      </c>
    </row>
    <row r="118" spans="1:19" x14ac:dyDescent="0.3">
      <c r="A118" s="118"/>
      <c r="B118" s="120"/>
      <c r="C118" s="48" t="s">
        <v>26</v>
      </c>
      <c r="D118" s="15" t="s">
        <v>20</v>
      </c>
      <c r="E118" s="37">
        <f t="shared" si="68"/>
        <v>900</v>
      </c>
      <c r="F118" s="37">
        <f t="shared" si="67"/>
        <v>364</v>
      </c>
      <c r="G118" s="37">
        <f t="shared" si="67"/>
        <v>536</v>
      </c>
      <c r="H118" s="37">
        <f t="shared" si="69"/>
        <v>190</v>
      </c>
      <c r="I118" s="37">
        <v>80</v>
      </c>
      <c r="J118" s="37">
        <v>110</v>
      </c>
      <c r="K118" s="37">
        <f t="shared" ref="K118:K143" si="73">+L118+M118</f>
        <v>236</v>
      </c>
      <c r="L118" s="37">
        <v>94</v>
      </c>
      <c r="M118" s="37">
        <v>142</v>
      </c>
      <c r="N118" s="37">
        <f t="shared" ref="N118" si="74">+O118+P118</f>
        <v>237</v>
      </c>
      <c r="O118" s="37">
        <v>95</v>
      </c>
      <c r="P118" s="37">
        <v>142</v>
      </c>
      <c r="Q118" s="37">
        <f t="shared" ref="Q118:Q143" si="75">+R118+S118</f>
        <v>237</v>
      </c>
      <c r="R118" s="37">
        <v>95</v>
      </c>
      <c r="S118" s="37">
        <v>142</v>
      </c>
    </row>
    <row r="119" spans="1:19" ht="34.5" customHeight="1" x14ac:dyDescent="0.3">
      <c r="A119" s="118"/>
      <c r="B119" s="120"/>
      <c r="C119" s="47"/>
      <c r="D119" s="17" t="s">
        <v>21</v>
      </c>
      <c r="E119" s="36">
        <f t="shared" si="68"/>
        <v>4154</v>
      </c>
      <c r="F119" s="36">
        <f t="shared" ref="F119:G130" si="76">+I119+L119+O119+R119</f>
        <v>1648</v>
      </c>
      <c r="G119" s="36">
        <f t="shared" si="76"/>
        <v>2506</v>
      </c>
      <c r="H119" s="36">
        <f t="shared" si="69"/>
        <v>1037</v>
      </c>
      <c r="I119" s="36">
        <f>SUM(I120:I123)</f>
        <v>412</v>
      </c>
      <c r="J119" s="36">
        <f>SUM(J120:J123)</f>
        <v>625</v>
      </c>
      <c r="K119" s="36">
        <f t="shared" si="73"/>
        <v>1037</v>
      </c>
      <c r="L119" s="36">
        <f>SUM(L120:L123)</f>
        <v>412</v>
      </c>
      <c r="M119" s="36">
        <f>SUM(M120:M123)</f>
        <v>625</v>
      </c>
      <c r="N119" s="36">
        <f t="shared" ref="N119:N143" si="77">+O119+P119</f>
        <v>1037</v>
      </c>
      <c r="O119" s="36">
        <f>SUM(O120:O123)</f>
        <v>412</v>
      </c>
      <c r="P119" s="36">
        <f>SUM(P120:P123)</f>
        <v>625</v>
      </c>
      <c r="Q119" s="36">
        <f t="shared" si="75"/>
        <v>1043</v>
      </c>
      <c r="R119" s="36">
        <f>SUM(R120:R123)</f>
        <v>412</v>
      </c>
      <c r="S119" s="36">
        <f>SUM(S120:S123)</f>
        <v>631</v>
      </c>
    </row>
    <row r="120" spans="1:19" x14ac:dyDescent="0.3">
      <c r="A120" s="118"/>
      <c r="B120" s="120"/>
      <c r="C120" s="48" t="s">
        <v>27</v>
      </c>
      <c r="D120" s="2" t="s">
        <v>22</v>
      </c>
      <c r="E120" s="37">
        <f t="shared" si="68"/>
        <v>2330</v>
      </c>
      <c r="F120" s="37">
        <f t="shared" si="76"/>
        <v>928</v>
      </c>
      <c r="G120" s="37">
        <f t="shared" si="76"/>
        <v>1402</v>
      </c>
      <c r="H120" s="37">
        <f t="shared" si="69"/>
        <v>582</v>
      </c>
      <c r="I120" s="38">
        <v>232</v>
      </c>
      <c r="J120" s="38">
        <v>350</v>
      </c>
      <c r="K120" s="37">
        <f t="shared" si="73"/>
        <v>582</v>
      </c>
      <c r="L120" s="38">
        <v>232</v>
      </c>
      <c r="M120" s="38">
        <v>350</v>
      </c>
      <c r="N120" s="37">
        <f t="shared" si="77"/>
        <v>582</v>
      </c>
      <c r="O120" s="38">
        <v>232</v>
      </c>
      <c r="P120" s="38">
        <v>350</v>
      </c>
      <c r="Q120" s="37">
        <f t="shared" si="75"/>
        <v>584</v>
      </c>
      <c r="R120" s="38">
        <v>232</v>
      </c>
      <c r="S120" s="38">
        <v>352</v>
      </c>
    </row>
    <row r="121" spans="1:19" x14ac:dyDescent="0.3">
      <c r="A121" s="118"/>
      <c r="B121" s="120"/>
      <c r="C121" s="48" t="s">
        <v>63</v>
      </c>
      <c r="D121" s="2" t="s">
        <v>64</v>
      </c>
      <c r="E121" s="37">
        <f t="shared" si="68"/>
        <v>1290</v>
      </c>
      <c r="F121" s="37">
        <f t="shared" si="76"/>
        <v>512</v>
      </c>
      <c r="G121" s="37">
        <f t="shared" si="76"/>
        <v>778</v>
      </c>
      <c r="H121" s="37">
        <f t="shared" si="69"/>
        <v>322</v>
      </c>
      <c r="I121" s="38">
        <v>128</v>
      </c>
      <c r="J121" s="38">
        <v>194</v>
      </c>
      <c r="K121" s="37">
        <f t="shared" si="73"/>
        <v>322</v>
      </c>
      <c r="L121" s="38">
        <v>128</v>
      </c>
      <c r="M121" s="38">
        <v>194</v>
      </c>
      <c r="N121" s="37">
        <f t="shared" si="77"/>
        <v>322</v>
      </c>
      <c r="O121" s="38">
        <v>128</v>
      </c>
      <c r="P121" s="38">
        <v>194</v>
      </c>
      <c r="Q121" s="37">
        <f t="shared" si="75"/>
        <v>324</v>
      </c>
      <c r="R121" s="38">
        <v>128</v>
      </c>
      <c r="S121" s="38">
        <v>196</v>
      </c>
    </row>
    <row r="122" spans="1:19" x14ac:dyDescent="0.3">
      <c r="A122" s="118"/>
      <c r="B122" s="120"/>
      <c r="C122" s="48" t="s">
        <v>80</v>
      </c>
      <c r="D122" s="2" t="s">
        <v>81</v>
      </c>
      <c r="E122" s="37">
        <f t="shared" si="68"/>
        <v>330</v>
      </c>
      <c r="F122" s="37">
        <f t="shared" si="76"/>
        <v>128</v>
      </c>
      <c r="G122" s="37">
        <f t="shared" si="76"/>
        <v>202</v>
      </c>
      <c r="H122" s="37">
        <f t="shared" si="69"/>
        <v>82</v>
      </c>
      <c r="I122" s="38">
        <v>32</v>
      </c>
      <c r="J122" s="38">
        <v>50</v>
      </c>
      <c r="K122" s="37">
        <f t="shared" si="73"/>
        <v>82</v>
      </c>
      <c r="L122" s="38">
        <v>32</v>
      </c>
      <c r="M122" s="38">
        <v>50</v>
      </c>
      <c r="N122" s="37">
        <f t="shared" si="77"/>
        <v>82</v>
      </c>
      <c r="O122" s="38">
        <v>32</v>
      </c>
      <c r="P122" s="38">
        <v>50</v>
      </c>
      <c r="Q122" s="37">
        <f t="shared" si="75"/>
        <v>84</v>
      </c>
      <c r="R122" s="38">
        <v>32</v>
      </c>
      <c r="S122" s="38">
        <v>52</v>
      </c>
    </row>
    <row r="123" spans="1:19" x14ac:dyDescent="0.3">
      <c r="A123" s="118"/>
      <c r="B123" s="120"/>
      <c r="C123" s="48" t="s">
        <v>82</v>
      </c>
      <c r="D123" s="2" t="s">
        <v>83</v>
      </c>
      <c r="E123" s="37">
        <f t="shared" si="68"/>
        <v>204</v>
      </c>
      <c r="F123" s="37">
        <f t="shared" si="76"/>
        <v>80</v>
      </c>
      <c r="G123" s="37">
        <f t="shared" si="76"/>
        <v>124</v>
      </c>
      <c r="H123" s="37">
        <f t="shared" si="69"/>
        <v>51</v>
      </c>
      <c r="I123" s="38">
        <v>20</v>
      </c>
      <c r="J123" s="38">
        <v>31</v>
      </c>
      <c r="K123" s="37">
        <f t="shared" si="73"/>
        <v>51</v>
      </c>
      <c r="L123" s="38">
        <v>20</v>
      </c>
      <c r="M123" s="38">
        <v>31</v>
      </c>
      <c r="N123" s="37">
        <f t="shared" si="77"/>
        <v>51</v>
      </c>
      <c r="O123" s="38">
        <v>20</v>
      </c>
      <c r="P123" s="38">
        <v>31</v>
      </c>
      <c r="Q123" s="37">
        <f t="shared" si="75"/>
        <v>51</v>
      </c>
      <c r="R123" s="38">
        <v>20</v>
      </c>
      <c r="S123" s="38">
        <v>31</v>
      </c>
    </row>
    <row r="124" spans="1:19" ht="37.5" x14ac:dyDescent="0.3">
      <c r="A124" s="118"/>
      <c r="B124" s="120"/>
      <c r="C124" s="47"/>
      <c r="D124" s="29" t="s">
        <v>84</v>
      </c>
      <c r="E124" s="36">
        <f t="shared" si="68"/>
        <v>600</v>
      </c>
      <c r="F124" s="36">
        <f t="shared" si="76"/>
        <v>240</v>
      </c>
      <c r="G124" s="36">
        <f t="shared" si="76"/>
        <v>360</v>
      </c>
      <c r="H124" s="36">
        <f t="shared" si="69"/>
        <v>150</v>
      </c>
      <c r="I124" s="36">
        <f>SUM(I125:I130)</f>
        <v>60</v>
      </c>
      <c r="J124" s="36">
        <f>SUM(J125:J130)</f>
        <v>90</v>
      </c>
      <c r="K124" s="36">
        <f t="shared" si="73"/>
        <v>150</v>
      </c>
      <c r="L124" s="36">
        <f>SUM(L125:L130)</f>
        <v>60</v>
      </c>
      <c r="M124" s="36">
        <f>SUM(M125:M130)</f>
        <v>90</v>
      </c>
      <c r="N124" s="36">
        <f t="shared" si="77"/>
        <v>150</v>
      </c>
      <c r="O124" s="36">
        <f>SUM(O125:O130)</f>
        <v>60</v>
      </c>
      <c r="P124" s="36">
        <f>SUM(P125:P130)</f>
        <v>90</v>
      </c>
      <c r="Q124" s="36">
        <f t="shared" si="75"/>
        <v>150</v>
      </c>
      <c r="R124" s="36">
        <f>SUM(R125:R130)</f>
        <v>60</v>
      </c>
      <c r="S124" s="36">
        <f>SUM(S125:S130)</f>
        <v>90</v>
      </c>
    </row>
    <row r="125" spans="1:19" x14ac:dyDescent="0.3">
      <c r="A125" s="118"/>
      <c r="B125" s="120"/>
      <c r="C125" s="48" t="s">
        <v>85</v>
      </c>
      <c r="D125" s="2" t="s">
        <v>86</v>
      </c>
      <c r="E125" s="37">
        <f t="shared" si="68"/>
        <v>120</v>
      </c>
      <c r="F125" s="37">
        <f t="shared" si="76"/>
        <v>48</v>
      </c>
      <c r="G125" s="37">
        <f t="shared" si="76"/>
        <v>72</v>
      </c>
      <c r="H125" s="37">
        <f t="shared" si="69"/>
        <v>30</v>
      </c>
      <c r="I125" s="38">
        <v>12</v>
      </c>
      <c r="J125" s="38">
        <v>18</v>
      </c>
      <c r="K125" s="37">
        <f t="shared" si="73"/>
        <v>30</v>
      </c>
      <c r="L125" s="38">
        <v>12</v>
      </c>
      <c r="M125" s="38">
        <v>18</v>
      </c>
      <c r="N125" s="37">
        <f t="shared" si="77"/>
        <v>30</v>
      </c>
      <c r="O125" s="38">
        <v>12</v>
      </c>
      <c r="P125" s="38">
        <v>18</v>
      </c>
      <c r="Q125" s="37">
        <f t="shared" si="75"/>
        <v>30</v>
      </c>
      <c r="R125" s="38">
        <v>12</v>
      </c>
      <c r="S125" s="38">
        <v>18</v>
      </c>
    </row>
    <row r="126" spans="1:19" x14ac:dyDescent="0.3">
      <c r="A126" s="118"/>
      <c r="B126" s="120"/>
      <c r="C126" s="48" t="s">
        <v>87</v>
      </c>
      <c r="D126" s="2" t="s">
        <v>88</v>
      </c>
      <c r="E126" s="37">
        <f t="shared" si="68"/>
        <v>40</v>
      </c>
      <c r="F126" s="37">
        <f t="shared" si="76"/>
        <v>16</v>
      </c>
      <c r="G126" s="37">
        <f t="shared" si="76"/>
        <v>24</v>
      </c>
      <c r="H126" s="37">
        <f t="shared" si="69"/>
        <v>10</v>
      </c>
      <c r="I126" s="38">
        <v>4</v>
      </c>
      <c r="J126" s="38">
        <v>6</v>
      </c>
      <c r="K126" s="37">
        <f t="shared" si="73"/>
        <v>10</v>
      </c>
      <c r="L126" s="38">
        <v>4</v>
      </c>
      <c r="M126" s="38">
        <v>6</v>
      </c>
      <c r="N126" s="37">
        <f t="shared" si="77"/>
        <v>10</v>
      </c>
      <c r="O126" s="38">
        <v>4</v>
      </c>
      <c r="P126" s="38">
        <v>6</v>
      </c>
      <c r="Q126" s="37">
        <f t="shared" si="75"/>
        <v>10</v>
      </c>
      <c r="R126" s="38">
        <v>4</v>
      </c>
      <c r="S126" s="38">
        <v>6</v>
      </c>
    </row>
    <row r="127" spans="1:19" x14ac:dyDescent="0.3">
      <c r="A127" s="118"/>
      <c r="B127" s="120"/>
      <c r="C127" s="48" t="s">
        <v>89</v>
      </c>
      <c r="D127" s="2" t="s">
        <v>90</v>
      </c>
      <c r="E127" s="37">
        <f t="shared" si="68"/>
        <v>200</v>
      </c>
      <c r="F127" s="37">
        <f t="shared" si="76"/>
        <v>80</v>
      </c>
      <c r="G127" s="37">
        <f t="shared" si="76"/>
        <v>120</v>
      </c>
      <c r="H127" s="37">
        <f t="shared" si="69"/>
        <v>50</v>
      </c>
      <c r="I127" s="38">
        <v>20</v>
      </c>
      <c r="J127" s="38">
        <v>30</v>
      </c>
      <c r="K127" s="37">
        <f t="shared" si="73"/>
        <v>50</v>
      </c>
      <c r="L127" s="38">
        <v>20</v>
      </c>
      <c r="M127" s="38">
        <v>30</v>
      </c>
      <c r="N127" s="37">
        <f t="shared" si="77"/>
        <v>50</v>
      </c>
      <c r="O127" s="38">
        <v>20</v>
      </c>
      <c r="P127" s="38">
        <v>30</v>
      </c>
      <c r="Q127" s="37">
        <f t="shared" si="75"/>
        <v>50</v>
      </c>
      <c r="R127" s="38">
        <v>20</v>
      </c>
      <c r="S127" s="38">
        <v>30</v>
      </c>
    </row>
    <row r="128" spans="1:19" x14ac:dyDescent="0.3">
      <c r="A128" s="118"/>
      <c r="B128" s="120"/>
      <c r="C128" s="48" t="s">
        <v>91</v>
      </c>
      <c r="D128" s="2" t="s">
        <v>92</v>
      </c>
      <c r="E128" s="37">
        <f t="shared" si="68"/>
        <v>160</v>
      </c>
      <c r="F128" s="37">
        <f t="shared" si="76"/>
        <v>64</v>
      </c>
      <c r="G128" s="37">
        <f t="shared" si="76"/>
        <v>96</v>
      </c>
      <c r="H128" s="37">
        <f t="shared" si="69"/>
        <v>40</v>
      </c>
      <c r="I128" s="38">
        <v>16</v>
      </c>
      <c r="J128" s="38">
        <v>24</v>
      </c>
      <c r="K128" s="37">
        <f t="shared" si="73"/>
        <v>40</v>
      </c>
      <c r="L128" s="38">
        <v>16</v>
      </c>
      <c r="M128" s="38">
        <v>24</v>
      </c>
      <c r="N128" s="37">
        <f t="shared" si="77"/>
        <v>40</v>
      </c>
      <c r="O128" s="38">
        <v>16</v>
      </c>
      <c r="P128" s="38">
        <v>24</v>
      </c>
      <c r="Q128" s="37">
        <f t="shared" si="75"/>
        <v>40</v>
      </c>
      <c r="R128" s="38">
        <v>16</v>
      </c>
      <c r="S128" s="38">
        <v>24</v>
      </c>
    </row>
    <row r="129" spans="1:19" x14ac:dyDescent="0.3">
      <c r="A129" s="118"/>
      <c r="B129" s="120"/>
      <c r="C129" s="48" t="s">
        <v>93</v>
      </c>
      <c r="D129" s="2" t="s">
        <v>94</v>
      </c>
      <c r="E129" s="37">
        <f t="shared" si="68"/>
        <v>40</v>
      </c>
      <c r="F129" s="37">
        <f t="shared" si="76"/>
        <v>16</v>
      </c>
      <c r="G129" s="37">
        <f t="shared" si="76"/>
        <v>24</v>
      </c>
      <c r="H129" s="37">
        <f t="shared" si="69"/>
        <v>10</v>
      </c>
      <c r="I129" s="38">
        <v>4</v>
      </c>
      <c r="J129" s="38">
        <v>6</v>
      </c>
      <c r="K129" s="37">
        <f t="shared" si="73"/>
        <v>10</v>
      </c>
      <c r="L129" s="38">
        <v>4</v>
      </c>
      <c r="M129" s="38">
        <v>6</v>
      </c>
      <c r="N129" s="37">
        <f t="shared" si="77"/>
        <v>10</v>
      </c>
      <c r="O129" s="38">
        <v>4</v>
      </c>
      <c r="P129" s="38">
        <v>6</v>
      </c>
      <c r="Q129" s="37">
        <f t="shared" si="75"/>
        <v>10</v>
      </c>
      <c r="R129" s="38">
        <v>4</v>
      </c>
      <c r="S129" s="38">
        <v>6</v>
      </c>
    </row>
    <row r="130" spans="1:19" ht="75" x14ac:dyDescent="0.3">
      <c r="A130" s="118"/>
      <c r="B130" s="120"/>
      <c r="C130" s="48" t="s">
        <v>122</v>
      </c>
      <c r="D130" s="2" t="s">
        <v>123</v>
      </c>
      <c r="E130" s="37">
        <f t="shared" si="68"/>
        <v>40</v>
      </c>
      <c r="F130" s="37">
        <f t="shared" si="76"/>
        <v>16</v>
      </c>
      <c r="G130" s="37">
        <f t="shared" si="76"/>
        <v>24</v>
      </c>
      <c r="H130" s="37">
        <f t="shared" si="69"/>
        <v>10</v>
      </c>
      <c r="I130" s="38">
        <v>4</v>
      </c>
      <c r="J130" s="38">
        <v>6</v>
      </c>
      <c r="K130" s="37">
        <f t="shared" si="73"/>
        <v>10</v>
      </c>
      <c r="L130" s="38">
        <v>4</v>
      </c>
      <c r="M130" s="38">
        <v>6</v>
      </c>
      <c r="N130" s="37">
        <f t="shared" si="77"/>
        <v>10</v>
      </c>
      <c r="O130" s="38">
        <v>4</v>
      </c>
      <c r="P130" s="38">
        <v>6</v>
      </c>
      <c r="Q130" s="37">
        <f t="shared" si="75"/>
        <v>10</v>
      </c>
      <c r="R130" s="38">
        <v>4</v>
      </c>
      <c r="S130" s="38">
        <v>6</v>
      </c>
    </row>
    <row r="131" spans="1:19" ht="57" customHeight="1" x14ac:dyDescent="0.3">
      <c r="A131" s="118"/>
      <c r="B131" s="120"/>
      <c r="C131" s="47"/>
      <c r="D131" s="29" t="s">
        <v>95</v>
      </c>
      <c r="E131" s="36">
        <f t="shared" si="68"/>
        <v>3500</v>
      </c>
      <c r="F131" s="36">
        <f t="shared" ref="F131:G141" si="78">+I131+L131+O131+R131</f>
        <v>1400</v>
      </c>
      <c r="G131" s="36">
        <f t="shared" si="78"/>
        <v>2100</v>
      </c>
      <c r="H131" s="36">
        <f t="shared" si="69"/>
        <v>875</v>
      </c>
      <c r="I131" s="36">
        <f>SUM(I132:I137)</f>
        <v>350</v>
      </c>
      <c r="J131" s="36">
        <f>SUM(J132:J137)</f>
        <v>525</v>
      </c>
      <c r="K131" s="36">
        <f t="shared" si="73"/>
        <v>875</v>
      </c>
      <c r="L131" s="36">
        <f>SUM(L132:L137)</f>
        <v>350</v>
      </c>
      <c r="M131" s="36">
        <f>SUM(M132:M137)</f>
        <v>525</v>
      </c>
      <c r="N131" s="36">
        <f t="shared" si="77"/>
        <v>875</v>
      </c>
      <c r="O131" s="36">
        <f>SUM(O132:O137)</f>
        <v>350</v>
      </c>
      <c r="P131" s="36">
        <f>SUM(P132:P137)</f>
        <v>525</v>
      </c>
      <c r="Q131" s="36">
        <f t="shared" si="75"/>
        <v>875</v>
      </c>
      <c r="R131" s="36">
        <f>SUM(R132:R137)</f>
        <v>350</v>
      </c>
      <c r="S131" s="36">
        <f>SUM(S132:S137)</f>
        <v>525</v>
      </c>
    </row>
    <row r="132" spans="1:19" x14ac:dyDescent="0.3">
      <c r="A132" s="118"/>
      <c r="B132" s="120"/>
      <c r="C132" s="48" t="s">
        <v>96</v>
      </c>
      <c r="D132" s="2" t="s">
        <v>97</v>
      </c>
      <c r="E132" s="37">
        <f t="shared" si="68"/>
        <v>0</v>
      </c>
      <c r="F132" s="37">
        <f t="shared" si="78"/>
        <v>0</v>
      </c>
      <c r="G132" s="37">
        <f t="shared" si="78"/>
        <v>0</v>
      </c>
      <c r="H132" s="37">
        <f t="shared" si="69"/>
        <v>0</v>
      </c>
      <c r="I132" s="113">
        <v>0</v>
      </c>
      <c r="J132" s="113">
        <v>0</v>
      </c>
      <c r="K132" s="37">
        <f t="shared" si="73"/>
        <v>0</v>
      </c>
      <c r="L132" s="113">
        <v>0</v>
      </c>
      <c r="M132" s="113">
        <v>0</v>
      </c>
      <c r="N132" s="37">
        <f t="shared" si="77"/>
        <v>0</v>
      </c>
      <c r="O132" s="113">
        <v>0</v>
      </c>
      <c r="P132" s="113">
        <v>0</v>
      </c>
      <c r="Q132" s="37">
        <f t="shared" si="75"/>
        <v>0</v>
      </c>
      <c r="R132" s="113">
        <v>0</v>
      </c>
      <c r="S132" s="113">
        <v>0</v>
      </c>
    </row>
    <row r="133" spans="1:19" x14ac:dyDescent="0.3">
      <c r="A133" s="118"/>
      <c r="B133" s="120"/>
      <c r="C133" s="48" t="s">
        <v>98</v>
      </c>
      <c r="D133" s="2" t="s">
        <v>99</v>
      </c>
      <c r="E133" s="37">
        <f t="shared" si="68"/>
        <v>0</v>
      </c>
      <c r="F133" s="37">
        <f t="shared" si="78"/>
        <v>0</v>
      </c>
      <c r="G133" s="37">
        <f t="shared" si="78"/>
        <v>0</v>
      </c>
      <c r="H133" s="37">
        <f t="shared" si="69"/>
        <v>0</v>
      </c>
      <c r="I133" s="113">
        <v>0</v>
      </c>
      <c r="J133" s="113">
        <v>0</v>
      </c>
      <c r="K133" s="37">
        <f t="shared" si="73"/>
        <v>0</v>
      </c>
      <c r="L133" s="113">
        <v>0</v>
      </c>
      <c r="M133" s="113">
        <v>0</v>
      </c>
      <c r="N133" s="37">
        <f t="shared" si="77"/>
        <v>0</v>
      </c>
      <c r="O133" s="113">
        <v>0</v>
      </c>
      <c r="P133" s="113">
        <v>0</v>
      </c>
      <c r="Q133" s="37">
        <f t="shared" si="75"/>
        <v>0</v>
      </c>
      <c r="R133" s="113">
        <v>0</v>
      </c>
      <c r="S133" s="113">
        <v>0</v>
      </c>
    </row>
    <row r="134" spans="1:19" x14ac:dyDescent="0.3">
      <c r="A134" s="118"/>
      <c r="B134" s="120"/>
      <c r="C134" s="48" t="s">
        <v>100</v>
      </c>
      <c r="D134" s="2" t="s">
        <v>101</v>
      </c>
      <c r="E134" s="37">
        <f t="shared" si="68"/>
        <v>700</v>
      </c>
      <c r="F134" s="37">
        <f t="shared" si="78"/>
        <v>280</v>
      </c>
      <c r="G134" s="37">
        <f t="shared" si="78"/>
        <v>420</v>
      </c>
      <c r="H134" s="37">
        <f t="shared" si="69"/>
        <v>175</v>
      </c>
      <c r="I134" s="113">
        <v>70</v>
      </c>
      <c r="J134" s="113">
        <v>105</v>
      </c>
      <c r="K134" s="37">
        <f t="shared" si="73"/>
        <v>175</v>
      </c>
      <c r="L134" s="113">
        <v>70</v>
      </c>
      <c r="M134" s="113">
        <v>105</v>
      </c>
      <c r="N134" s="37">
        <f t="shared" si="77"/>
        <v>175</v>
      </c>
      <c r="O134" s="113">
        <v>70</v>
      </c>
      <c r="P134" s="113">
        <v>105</v>
      </c>
      <c r="Q134" s="37">
        <f t="shared" si="75"/>
        <v>175</v>
      </c>
      <c r="R134" s="113">
        <v>70</v>
      </c>
      <c r="S134" s="113">
        <v>105</v>
      </c>
    </row>
    <row r="135" spans="1:19" x14ac:dyDescent="0.3">
      <c r="A135" s="118"/>
      <c r="B135" s="120"/>
      <c r="C135" s="48" t="s">
        <v>102</v>
      </c>
      <c r="D135" s="2" t="s">
        <v>103</v>
      </c>
      <c r="E135" s="37">
        <f t="shared" si="68"/>
        <v>1200</v>
      </c>
      <c r="F135" s="37">
        <f t="shared" si="78"/>
        <v>480</v>
      </c>
      <c r="G135" s="37">
        <f t="shared" si="78"/>
        <v>720</v>
      </c>
      <c r="H135" s="37">
        <f t="shared" si="69"/>
        <v>300</v>
      </c>
      <c r="I135" s="113">
        <v>125</v>
      </c>
      <c r="J135" s="113">
        <v>175</v>
      </c>
      <c r="K135" s="37">
        <f t="shared" si="73"/>
        <v>350</v>
      </c>
      <c r="L135" s="113">
        <v>130</v>
      </c>
      <c r="M135" s="113">
        <v>220</v>
      </c>
      <c r="N135" s="37">
        <f t="shared" si="77"/>
        <v>300</v>
      </c>
      <c r="O135" s="113">
        <v>125</v>
      </c>
      <c r="P135" s="113">
        <v>175</v>
      </c>
      <c r="Q135" s="37">
        <f t="shared" si="75"/>
        <v>250</v>
      </c>
      <c r="R135" s="38">
        <v>100</v>
      </c>
      <c r="S135" s="38">
        <v>150</v>
      </c>
    </row>
    <row r="136" spans="1:19" x14ac:dyDescent="0.3">
      <c r="A136" s="118"/>
      <c r="B136" s="120"/>
      <c r="C136" s="48" t="s">
        <v>104</v>
      </c>
      <c r="D136" s="2" t="s">
        <v>105</v>
      </c>
      <c r="E136" s="37">
        <f t="shared" si="68"/>
        <v>800</v>
      </c>
      <c r="F136" s="37">
        <f t="shared" si="78"/>
        <v>320</v>
      </c>
      <c r="G136" s="37">
        <f t="shared" si="78"/>
        <v>480</v>
      </c>
      <c r="H136" s="37">
        <f t="shared" si="69"/>
        <v>200</v>
      </c>
      <c r="I136" s="113">
        <v>75</v>
      </c>
      <c r="J136" s="113">
        <v>125</v>
      </c>
      <c r="K136" s="37">
        <f t="shared" si="73"/>
        <v>150</v>
      </c>
      <c r="L136" s="113">
        <v>70</v>
      </c>
      <c r="M136" s="113">
        <v>80</v>
      </c>
      <c r="N136" s="37">
        <f t="shared" si="77"/>
        <v>200</v>
      </c>
      <c r="O136" s="113">
        <v>75</v>
      </c>
      <c r="P136" s="113">
        <v>125</v>
      </c>
      <c r="Q136" s="37">
        <f t="shared" si="75"/>
        <v>250</v>
      </c>
      <c r="R136" s="38">
        <v>100</v>
      </c>
      <c r="S136" s="38">
        <v>150</v>
      </c>
    </row>
    <row r="137" spans="1:19" ht="37.5" x14ac:dyDescent="0.3">
      <c r="A137" s="118"/>
      <c r="B137" s="120"/>
      <c r="C137" s="48" t="s">
        <v>124</v>
      </c>
      <c r="D137" s="2" t="s">
        <v>125</v>
      </c>
      <c r="E137" s="37">
        <f t="shared" si="68"/>
        <v>800</v>
      </c>
      <c r="F137" s="37">
        <f t="shared" si="78"/>
        <v>320</v>
      </c>
      <c r="G137" s="37">
        <f t="shared" si="78"/>
        <v>480</v>
      </c>
      <c r="H137" s="37">
        <f t="shared" si="69"/>
        <v>200</v>
      </c>
      <c r="I137" s="37">
        <v>80</v>
      </c>
      <c r="J137" s="37">
        <v>120</v>
      </c>
      <c r="K137" s="37">
        <f t="shared" si="73"/>
        <v>200</v>
      </c>
      <c r="L137" s="37">
        <v>80</v>
      </c>
      <c r="M137" s="37">
        <v>120</v>
      </c>
      <c r="N137" s="37">
        <f t="shared" si="77"/>
        <v>200</v>
      </c>
      <c r="O137" s="37">
        <v>80</v>
      </c>
      <c r="P137" s="37">
        <v>120</v>
      </c>
      <c r="Q137" s="37">
        <f t="shared" si="75"/>
        <v>200</v>
      </c>
      <c r="R137" s="37">
        <v>80</v>
      </c>
      <c r="S137" s="37">
        <v>120</v>
      </c>
    </row>
    <row r="138" spans="1:19" ht="37.5" x14ac:dyDescent="0.3">
      <c r="A138" s="118"/>
      <c r="B138" s="120"/>
      <c r="C138" s="48"/>
      <c r="D138" s="17" t="s">
        <v>126</v>
      </c>
      <c r="E138" s="36">
        <f t="shared" si="68"/>
        <v>1100</v>
      </c>
      <c r="F138" s="36">
        <f t="shared" si="78"/>
        <v>416</v>
      </c>
      <c r="G138" s="36">
        <f t="shared" si="78"/>
        <v>684</v>
      </c>
      <c r="H138" s="36">
        <f t="shared" si="69"/>
        <v>275</v>
      </c>
      <c r="I138" s="36">
        <f>SUM(I139:I140)</f>
        <v>104</v>
      </c>
      <c r="J138" s="36">
        <f>SUM(J139:J140)</f>
        <v>171</v>
      </c>
      <c r="K138" s="36">
        <f t="shared" si="73"/>
        <v>275</v>
      </c>
      <c r="L138" s="36">
        <f>SUM(L139:L140)</f>
        <v>104</v>
      </c>
      <c r="M138" s="36">
        <f>SUM(M139:M140)</f>
        <v>171</v>
      </c>
      <c r="N138" s="36">
        <f t="shared" si="77"/>
        <v>275</v>
      </c>
      <c r="O138" s="36">
        <f>SUM(O139:O140)</f>
        <v>104</v>
      </c>
      <c r="P138" s="36">
        <f>SUM(P139:P140)</f>
        <v>171</v>
      </c>
      <c r="Q138" s="36">
        <f t="shared" si="75"/>
        <v>275</v>
      </c>
      <c r="R138" s="36">
        <f>SUM(R139:R140)</f>
        <v>104</v>
      </c>
      <c r="S138" s="36">
        <f>SUM(S139:S140)</f>
        <v>171</v>
      </c>
    </row>
    <row r="139" spans="1:19" x14ac:dyDescent="0.3">
      <c r="A139" s="118"/>
      <c r="B139" s="120"/>
      <c r="C139" s="48" t="s">
        <v>127</v>
      </c>
      <c r="D139" s="27" t="s">
        <v>128</v>
      </c>
      <c r="E139" s="37">
        <f t="shared" si="68"/>
        <v>1060</v>
      </c>
      <c r="F139" s="37">
        <f t="shared" si="78"/>
        <v>400</v>
      </c>
      <c r="G139" s="37">
        <f t="shared" si="78"/>
        <v>660</v>
      </c>
      <c r="H139" s="37">
        <f t="shared" si="69"/>
        <v>265</v>
      </c>
      <c r="I139" s="38">
        <v>100</v>
      </c>
      <c r="J139" s="38">
        <v>165</v>
      </c>
      <c r="K139" s="37">
        <f t="shared" si="73"/>
        <v>265</v>
      </c>
      <c r="L139" s="38">
        <v>100</v>
      </c>
      <c r="M139" s="38">
        <v>165</v>
      </c>
      <c r="N139" s="37">
        <f t="shared" si="77"/>
        <v>265</v>
      </c>
      <c r="O139" s="38">
        <v>100</v>
      </c>
      <c r="P139" s="38">
        <v>165</v>
      </c>
      <c r="Q139" s="37">
        <f t="shared" si="75"/>
        <v>265</v>
      </c>
      <c r="R139" s="38">
        <v>100</v>
      </c>
      <c r="S139" s="38">
        <v>165</v>
      </c>
    </row>
    <row r="140" spans="1:19" x14ac:dyDescent="0.3">
      <c r="A140" s="118"/>
      <c r="B140" s="120"/>
      <c r="C140" s="48" t="s">
        <v>129</v>
      </c>
      <c r="D140" s="27" t="s">
        <v>130</v>
      </c>
      <c r="E140" s="37">
        <f t="shared" si="68"/>
        <v>40</v>
      </c>
      <c r="F140" s="37">
        <f t="shared" si="78"/>
        <v>16</v>
      </c>
      <c r="G140" s="37">
        <f t="shared" si="78"/>
        <v>24</v>
      </c>
      <c r="H140" s="37">
        <f t="shared" si="69"/>
        <v>10</v>
      </c>
      <c r="I140" s="38">
        <v>4</v>
      </c>
      <c r="J140" s="38">
        <v>6</v>
      </c>
      <c r="K140" s="37">
        <f t="shared" si="73"/>
        <v>10</v>
      </c>
      <c r="L140" s="38">
        <v>4</v>
      </c>
      <c r="M140" s="38">
        <v>6</v>
      </c>
      <c r="N140" s="37">
        <f t="shared" si="77"/>
        <v>10</v>
      </c>
      <c r="O140" s="38">
        <v>4</v>
      </c>
      <c r="P140" s="38">
        <v>6</v>
      </c>
      <c r="Q140" s="37">
        <f t="shared" si="75"/>
        <v>10</v>
      </c>
      <c r="R140" s="38">
        <v>4</v>
      </c>
      <c r="S140" s="38">
        <v>6</v>
      </c>
    </row>
    <row r="141" spans="1:19" ht="37.5" x14ac:dyDescent="0.3">
      <c r="A141" s="118"/>
      <c r="B141" s="13"/>
      <c r="C141" s="48" t="s">
        <v>157</v>
      </c>
      <c r="D141" s="17" t="s">
        <v>131</v>
      </c>
      <c r="E141" s="36">
        <f t="shared" si="68"/>
        <v>188</v>
      </c>
      <c r="F141" s="36">
        <f t="shared" si="78"/>
        <v>68</v>
      </c>
      <c r="G141" s="36">
        <f t="shared" si="78"/>
        <v>120</v>
      </c>
      <c r="H141" s="36">
        <f t="shared" si="69"/>
        <v>47</v>
      </c>
      <c r="I141" s="77">
        <v>17</v>
      </c>
      <c r="J141" s="77">
        <v>30</v>
      </c>
      <c r="K141" s="36">
        <f t="shared" si="73"/>
        <v>47</v>
      </c>
      <c r="L141" s="77">
        <v>17</v>
      </c>
      <c r="M141" s="77">
        <v>30</v>
      </c>
      <c r="N141" s="36">
        <f t="shared" si="77"/>
        <v>47</v>
      </c>
      <c r="O141" s="77">
        <v>17</v>
      </c>
      <c r="P141" s="77">
        <v>30</v>
      </c>
      <c r="Q141" s="36">
        <f t="shared" si="75"/>
        <v>47</v>
      </c>
      <c r="R141" s="77">
        <v>17</v>
      </c>
      <c r="S141" s="77">
        <v>30</v>
      </c>
    </row>
    <row r="142" spans="1:19" ht="56.25" x14ac:dyDescent="0.3">
      <c r="A142" s="118"/>
      <c r="B142" s="7"/>
      <c r="C142" s="48" t="s">
        <v>65</v>
      </c>
      <c r="D142" s="42" t="s">
        <v>66</v>
      </c>
      <c r="E142" s="36">
        <f t="shared" si="68"/>
        <v>26000</v>
      </c>
      <c r="F142" s="36">
        <f t="shared" ref="F142:G143" si="79">+I142+L142+O142+R142</f>
        <v>10800</v>
      </c>
      <c r="G142" s="36">
        <f t="shared" si="79"/>
        <v>15200</v>
      </c>
      <c r="H142" s="36">
        <f t="shared" si="69"/>
        <v>20000</v>
      </c>
      <c r="I142" s="112">
        <v>8000</v>
      </c>
      <c r="J142" s="112">
        <v>12000</v>
      </c>
      <c r="K142" s="36">
        <f t="shared" si="73"/>
        <v>6000</v>
      </c>
      <c r="L142" s="112">
        <v>2800</v>
      </c>
      <c r="M142" s="112">
        <v>3200</v>
      </c>
      <c r="N142" s="36">
        <f t="shared" si="77"/>
        <v>0</v>
      </c>
      <c r="O142" s="112">
        <v>0</v>
      </c>
      <c r="P142" s="112">
        <v>0</v>
      </c>
      <c r="Q142" s="36">
        <f t="shared" si="75"/>
        <v>0</v>
      </c>
      <c r="R142" s="112">
        <v>0</v>
      </c>
      <c r="S142" s="112">
        <v>0</v>
      </c>
    </row>
    <row r="143" spans="1:19" ht="117" customHeight="1" x14ac:dyDescent="0.3">
      <c r="A143" s="119"/>
      <c r="B143" s="7"/>
      <c r="C143" s="47" t="s">
        <v>113</v>
      </c>
      <c r="D143" s="43" t="s">
        <v>114</v>
      </c>
      <c r="E143" s="36">
        <f t="shared" si="68"/>
        <v>100</v>
      </c>
      <c r="F143" s="36">
        <f t="shared" si="79"/>
        <v>40</v>
      </c>
      <c r="G143" s="36">
        <f t="shared" si="79"/>
        <v>60</v>
      </c>
      <c r="H143" s="36">
        <f t="shared" si="69"/>
        <v>25</v>
      </c>
      <c r="I143" s="77">
        <v>10</v>
      </c>
      <c r="J143" s="77">
        <v>15</v>
      </c>
      <c r="K143" s="36">
        <f t="shared" si="73"/>
        <v>25</v>
      </c>
      <c r="L143" s="77">
        <v>10</v>
      </c>
      <c r="M143" s="77">
        <v>15</v>
      </c>
      <c r="N143" s="36">
        <f t="shared" si="77"/>
        <v>25</v>
      </c>
      <c r="O143" s="77">
        <v>10</v>
      </c>
      <c r="P143" s="77">
        <v>15</v>
      </c>
      <c r="Q143" s="36">
        <f t="shared" si="75"/>
        <v>25</v>
      </c>
      <c r="R143" s="77">
        <v>10</v>
      </c>
      <c r="S143" s="77">
        <v>15</v>
      </c>
    </row>
    <row r="144" spans="1:19" x14ac:dyDescent="0.3">
      <c r="A144" s="8">
        <v>13</v>
      </c>
      <c r="B144" s="8">
        <v>52</v>
      </c>
      <c r="C144" s="8"/>
      <c r="D144" s="21" t="s">
        <v>40</v>
      </c>
      <c r="E144" s="91">
        <f t="shared" ref="E144:E153" si="80">+F144+G144</f>
        <v>5108</v>
      </c>
      <c r="F144" s="91">
        <f t="shared" ref="F144:G156" si="81">+I144+L144+O144+R144</f>
        <v>1504</v>
      </c>
      <c r="G144" s="91">
        <f t="shared" ref="G144:G153" si="82">+J144+M144+P144+S144</f>
        <v>3604</v>
      </c>
      <c r="H144" s="91">
        <f>+I144+J144</f>
        <v>1301</v>
      </c>
      <c r="I144" s="91">
        <f>+I145+I151+I154</f>
        <v>384</v>
      </c>
      <c r="J144" s="91">
        <f>+J145+J151+J154</f>
        <v>917</v>
      </c>
      <c r="K144" s="91">
        <f t="shared" si="61"/>
        <v>1371</v>
      </c>
      <c r="L144" s="91">
        <f>+L145+L151+L154</f>
        <v>404</v>
      </c>
      <c r="M144" s="91">
        <f>+M145+M151+M154</f>
        <v>967</v>
      </c>
      <c r="N144" s="91">
        <f t="shared" ref="N144:N217" si="83">+O144+P144</f>
        <v>978</v>
      </c>
      <c r="O144" s="91">
        <f>+O145+O151+O154</f>
        <v>288</v>
      </c>
      <c r="P144" s="91">
        <f>+P145+P151+P154</f>
        <v>690</v>
      </c>
      <c r="Q144" s="91">
        <f t="shared" si="63"/>
        <v>1458</v>
      </c>
      <c r="R144" s="91">
        <f>+R145+R151+R154</f>
        <v>428</v>
      </c>
      <c r="S144" s="91">
        <f>+S145+S151+S154</f>
        <v>1030</v>
      </c>
    </row>
    <row r="145" spans="1:19" ht="37.5" customHeight="1" x14ac:dyDescent="0.3">
      <c r="A145" s="117"/>
      <c r="B145" s="120"/>
      <c r="C145" s="48"/>
      <c r="D145" s="17" t="s">
        <v>19</v>
      </c>
      <c r="E145" s="36">
        <f t="shared" si="80"/>
        <v>2700</v>
      </c>
      <c r="F145" s="36">
        <f t="shared" si="81"/>
        <v>757</v>
      </c>
      <c r="G145" s="36">
        <f t="shared" si="82"/>
        <v>1943</v>
      </c>
      <c r="H145" s="36">
        <f t="shared" ref="H145:H153" si="84">+I145+J145</f>
        <v>700</v>
      </c>
      <c r="I145" s="36">
        <f>SUM(I146:I150)</f>
        <v>197</v>
      </c>
      <c r="J145" s="36">
        <f>SUM(J146:J150)</f>
        <v>503</v>
      </c>
      <c r="K145" s="36">
        <f t="shared" si="61"/>
        <v>700</v>
      </c>
      <c r="L145" s="36">
        <f>SUM(L146:L150)</f>
        <v>196</v>
      </c>
      <c r="M145" s="36">
        <f>SUM(M146:M150)</f>
        <v>504</v>
      </c>
      <c r="N145" s="36">
        <f t="shared" si="83"/>
        <v>520</v>
      </c>
      <c r="O145" s="36">
        <f>SUM(O146:O150)</f>
        <v>146</v>
      </c>
      <c r="P145" s="36">
        <f>SUM(P146:P150)</f>
        <v>374</v>
      </c>
      <c r="Q145" s="36">
        <f t="shared" si="63"/>
        <v>780</v>
      </c>
      <c r="R145" s="36">
        <f>SUM(R146:R150)</f>
        <v>218</v>
      </c>
      <c r="S145" s="36">
        <f>SUM(S146:S150)</f>
        <v>562</v>
      </c>
    </row>
    <row r="146" spans="1:19" x14ac:dyDescent="0.3">
      <c r="A146" s="118"/>
      <c r="B146" s="120"/>
      <c r="C146" s="48" t="s">
        <v>26</v>
      </c>
      <c r="D146" s="15" t="s">
        <v>20</v>
      </c>
      <c r="E146" s="37">
        <f t="shared" si="80"/>
        <v>650</v>
      </c>
      <c r="F146" s="37">
        <f t="shared" si="81"/>
        <v>182</v>
      </c>
      <c r="G146" s="37">
        <f t="shared" si="82"/>
        <v>468</v>
      </c>
      <c r="H146" s="37">
        <f t="shared" si="84"/>
        <v>170</v>
      </c>
      <c r="I146" s="37">
        <v>48</v>
      </c>
      <c r="J146" s="37">
        <v>122</v>
      </c>
      <c r="K146" s="37">
        <f t="shared" si="61"/>
        <v>180</v>
      </c>
      <c r="L146" s="37">
        <v>50</v>
      </c>
      <c r="M146" s="37">
        <v>130</v>
      </c>
      <c r="N146" s="37">
        <f t="shared" si="83"/>
        <v>120</v>
      </c>
      <c r="O146" s="37">
        <v>34</v>
      </c>
      <c r="P146" s="37">
        <v>86</v>
      </c>
      <c r="Q146" s="37">
        <f t="shared" si="63"/>
        <v>180</v>
      </c>
      <c r="R146" s="37">
        <v>50</v>
      </c>
      <c r="S146" s="37">
        <v>130</v>
      </c>
    </row>
    <row r="147" spans="1:19" ht="37.5" x14ac:dyDescent="0.3">
      <c r="A147" s="118"/>
      <c r="B147" s="120"/>
      <c r="C147" s="48" t="s">
        <v>59</v>
      </c>
      <c r="D147" s="28" t="s">
        <v>60</v>
      </c>
      <c r="E147" s="37">
        <f t="shared" si="80"/>
        <v>570</v>
      </c>
      <c r="F147" s="37">
        <f t="shared" si="81"/>
        <v>160</v>
      </c>
      <c r="G147" s="37">
        <f t="shared" si="82"/>
        <v>410</v>
      </c>
      <c r="H147" s="37">
        <f t="shared" si="84"/>
        <v>160</v>
      </c>
      <c r="I147" s="38">
        <v>45</v>
      </c>
      <c r="J147" s="38">
        <v>115</v>
      </c>
      <c r="K147" s="37">
        <f t="shared" si="61"/>
        <v>110</v>
      </c>
      <c r="L147" s="38">
        <v>31</v>
      </c>
      <c r="M147" s="38">
        <v>79</v>
      </c>
      <c r="N147" s="37">
        <f t="shared" si="83"/>
        <v>120</v>
      </c>
      <c r="O147" s="38">
        <v>34</v>
      </c>
      <c r="P147" s="38">
        <v>86</v>
      </c>
      <c r="Q147" s="37">
        <f t="shared" si="63"/>
        <v>180</v>
      </c>
      <c r="R147" s="38">
        <v>50</v>
      </c>
      <c r="S147" s="38">
        <v>130</v>
      </c>
    </row>
    <row r="148" spans="1:19" ht="37.5" x14ac:dyDescent="0.3">
      <c r="A148" s="118"/>
      <c r="B148" s="120"/>
      <c r="C148" s="48" t="s">
        <v>74</v>
      </c>
      <c r="D148" s="15" t="s">
        <v>75</v>
      </c>
      <c r="E148" s="37">
        <f t="shared" si="80"/>
        <v>60</v>
      </c>
      <c r="F148" s="37">
        <f t="shared" si="81"/>
        <v>16</v>
      </c>
      <c r="G148" s="37">
        <f t="shared" si="82"/>
        <v>44</v>
      </c>
      <c r="H148" s="37">
        <f t="shared" si="84"/>
        <v>12</v>
      </c>
      <c r="I148" s="38">
        <v>3</v>
      </c>
      <c r="J148" s="38">
        <v>9</v>
      </c>
      <c r="K148" s="37">
        <f t="shared" si="61"/>
        <v>18</v>
      </c>
      <c r="L148" s="38">
        <v>5</v>
      </c>
      <c r="M148" s="38">
        <v>13</v>
      </c>
      <c r="N148" s="37">
        <f t="shared" si="83"/>
        <v>12</v>
      </c>
      <c r="O148" s="38">
        <v>3</v>
      </c>
      <c r="P148" s="38">
        <v>9</v>
      </c>
      <c r="Q148" s="37">
        <f t="shared" si="63"/>
        <v>18</v>
      </c>
      <c r="R148" s="38">
        <v>5</v>
      </c>
      <c r="S148" s="38">
        <v>13</v>
      </c>
    </row>
    <row r="149" spans="1:19" ht="37.5" x14ac:dyDescent="0.3">
      <c r="A149" s="118"/>
      <c r="B149" s="120"/>
      <c r="C149" s="48" t="s">
        <v>76</v>
      </c>
      <c r="D149" s="15" t="s">
        <v>77</v>
      </c>
      <c r="E149" s="37">
        <f t="shared" si="80"/>
        <v>150</v>
      </c>
      <c r="F149" s="37">
        <f t="shared" si="81"/>
        <v>43</v>
      </c>
      <c r="G149" s="37">
        <f t="shared" si="82"/>
        <v>107</v>
      </c>
      <c r="H149" s="37">
        <f t="shared" si="84"/>
        <v>38</v>
      </c>
      <c r="I149" s="38">
        <v>11</v>
      </c>
      <c r="J149" s="38">
        <v>27</v>
      </c>
      <c r="K149" s="37">
        <f t="shared" si="61"/>
        <v>42</v>
      </c>
      <c r="L149" s="38">
        <v>12</v>
      </c>
      <c r="M149" s="38">
        <v>30</v>
      </c>
      <c r="N149" s="37">
        <f t="shared" si="83"/>
        <v>28</v>
      </c>
      <c r="O149" s="38">
        <v>8</v>
      </c>
      <c r="P149" s="38">
        <v>20</v>
      </c>
      <c r="Q149" s="37">
        <f t="shared" si="63"/>
        <v>42</v>
      </c>
      <c r="R149" s="38">
        <v>12</v>
      </c>
      <c r="S149" s="38">
        <v>30</v>
      </c>
    </row>
    <row r="150" spans="1:19" ht="56.25" x14ac:dyDescent="0.3">
      <c r="A150" s="118"/>
      <c r="B150" s="120"/>
      <c r="C150" s="48" t="s">
        <v>61</v>
      </c>
      <c r="D150" s="15" t="s">
        <v>62</v>
      </c>
      <c r="E150" s="37">
        <f t="shared" si="80"/>
        <v>1270</v>
      </c>
      <c r="F150" s="37">
        <f t="shared" si="81"/>
        <v>356</v>
      </c>
      <c r="G150" s="37">
        <f t="shared" si="82"/>
        <v>914</v>
      </c>
      <c r="H150" s="37">
        <f t="shared" si="84"/>
        <v>320</v>
      </c>
      <c r="I150" s="38">
        <v>90</v>
      </c>
      <c r="J150" s="38">
        <v>230</v>
      </c>
      <c r="K150" s="37">
        <f t="shared" si="61"/>
        <v>350</v>
      </c>
      <c r="L150" s="38">
        <v>98</v>
      </c>
      <c r="M150" s="38">
        <v>252</v>
      </c>
      <c r="N150" s="37">
        <f t="shared" si="83"/>
        <v>240</v>
      </c>
      <c r="O150" s="38">
        <v>67</v>
      </c>
      <c r="P150" s="38">
        <v>173</v>
      </c>
      <c r="Q150" s="37">
        <f t="shared" si="63"/>
        <v>360</v>
      </c>
      <c r="R150" s="38">
        <v>101</v>
      </c>
      <c r="S150" s="38">
        <v>259</v>
      </c>
    </row>
    <row r="151" spans="1:19" ht="37.5" x14ac:dyDescent="0.3">
      <c r="A151" s="118"/>
      <c r="B151" s="120"/>
      <c r="C151" s="47"/>
      <c r="D151" s="17" t="s">
        <v>21</v>
      </c>
      <c r="E151" s="36">
        <f t="shared" si="80"/>
        <v>2308</v>
      </c>
      <c r="F151" s="36">
        <f t="shared" si="81"/>
        <v>716</v>
      </c>
      <c r="G151" s="36">
        <f t="shared" si="82"/>
        <v>1592</v>
      </c>
      <c r="H151" s="36">
        <f t="shared" si="84"/>
        <v>596</v>
      </c>
      <c r="I151" s="36">
        <f>SUM(I152:I153)</f>
        <v>185</v>
      </c>
      <c r="J151" s="36">
        <f>SUM(J152:J153)</f>
        <v>411</v>
      </c>
      <c r="K151" s="36">
        <f t="shared" si="61"/>
        <v>642</v>
      </c>
      <c r="L151" s="36">
        <f>SUM(L152:L153)</f>
        <v>199</v>
      </c>
      <c r="M151" s="36">
        <f>SUM(M152:M153)</f>
        <v>443</v>
      </c>
      <c r="N151" s="36">
        <f t="shared" si="83"/>
        <v>428</v>
      </c>
      <c r="O151" s="36">
        <f>SUM(O152:O153)</f>
        <v>133</v>
      </c>
      <c r="P151" s="36">
        <f>SUM(P152:P153)</f>
        <v>295</v>
      </c>
      <c r="Q151" s="36">
        <f t="shared" si="63"/>
        <v>642</v>
      </c>
      <c r="R151" s="36">
        <f>SUM(R152:R153)</f>
        <v>199</v>
      </c>
      <c r="S151" s="36">
        <f>SUM(S152:S153)</f>
        <v>443</v>
      </c>
    </row>
    <row r="152" spans="1:19" x14ac:dyDescent="0.3">
      <c r="A152" s="118"/>
      <c r="B152" s="120"/>
      <c r="C152" s="48" t="s">
        <v>27</v>
      </c>
      <c r="D152" s="2" t="s">
        <v>22</v>
      </c>
      <c r="E152" s="37">
        <f t="shared" si="80"/>
        <v>1908</v>
      </c>
      <c r="F152" s="37">
        <f t="shared" si="81"/>
        <v>592</v>
      </c>
      <c r="G152" s="37">
        <f t="shared" si="82"/>
        <v>1316</v>
      </c>
      <c r="H152" s="37">
        <f t="shared" si="84"/>
        <v>516</v>
      </c>
      <c r="I152" s="38">
        <v>160</v>
      </c>
      <c r="J152" s="38">
        <v>356</v>
      </c>
      <c r="K152" s="37">
        <f t="shared" si="61"/>
        <v>522</v>
      </c>
      <c r="L152" s="38">
        <v>162</v>
      </c>
      <c r="M152" s="38">
        <v>360</v>
      </c>
      <c r="N152" s="37">
        <f t="shared" si="83"/>
        <v>348</v>
      </c>
      <c r="O152" s="38">
        <v>108</v>
      </c>
      <c r="P152" s="38">
        <v>240</v>
      </c>
      <c r="Q152" s="37">
        <f t="shared" si="63"/>
        <v>522</v>
      </c>
      <c r="R152" s="38">
        <v>162</v>
      </c>
      <c r="S152" s="38">
        <v>360</v>
      </c>
    </row>
    <row r="153" spans="1:19" x14ac:dyDescent="0.3">
      <c r="A153" s="118"/>
      <c r="B153" s="120"/>
      <c r="C153" s="48" t="s">
        <v>63</v>
      </c>
      <c r="D153" s="2" t="s">
        <v>64</v>
      </c>
      <c r="E153" s="37">
        <f t="shared" si="80"/>
        <v>400</v>
      </c>
      <c r="F153" s="37">
        <f t="shared" si="81"/>
        <v>124</v>
      </c>
      <c r="G153" s="37">
        <f t="shared" si="82"/>
        <v>276</v>
      </c>
      <c r="H153" s="37">
        <f t="shared" si="84"/>
        <v>80</v>
      </c>
      <c r="I153" s="38">
        <v>25</v>
      </c>
      <c r="J153" s="38">
        <v>55</v>
      </c>
      <c r="K153" s="37">
        <f t="shared" si="61"/>
        <v>120</v>
      </c>
      <c r="L153" s="38">
        <v>37</v>
      </c>
      <c r="M153" s="38">
        <v>83</v>
      </c>
      <c r="N153" s="37">
        <f t="shared" si="83"/>
        <v>80</v>
      </c>
      <c r="O153" s="38">
        <v>25</v>
      </c>
      <c r="P153" s="38">
        <v>55</v>
      </c>
      <c r="Q153" s="37">
        <f t="shared" si="63"/>
        <v>120</v>
      </c>
      <c r="R153" s="38">
        <v>37</v>
      </c>
      <c r="S153" s="38">
        <v>83</v>
      </c>
    </row>
    <row r="154" spans="1:19" ht="111" customHeight="1" x14ac:dyDescent="0.3">
      <c r="A154" s="119"/>
      <c r="B154" s="7"/>
      <c r="C154" s="47" t="s">
        <v>113</v>
      </c>
      <c r="D154" s="34" t="s">
        <v>114</v>
      </c>
      <c r="E154" s="36">
        <f>+F154+G154</f>
        <v>100</v>
      </c>
      <c r="F154" s="36">
        <f t="shared" si="81"/>
        <v>31</v>
      </c>
      <c r="G154" s="36">
        <f t="shared" si="81"/>
        <v>69</v>
      </c>
      <c r="H154" s="36">
        <f>+I154+J154</f>
        <v>5</v>
      </c>
      <c r="I154" s="77">
        <v>2</v>
      </c>
      <c r="J154" s="77">
        <v>3</v>
      </c>
      <c r="K154" s="36">
        <f t="shared" si="61"/>
        <v>29</v>
      </c>
      <c r="L154" s="77">
        <v>9</v>
      </c>
      <c r="M154" s="77">
        <v>20</v>
      </c>
      <c r="N154" s="36">
        <f t="shared" si="83"/>
        <v>30</v>
      </c>
      <c r="O154" s="77">
        <v>9</v>
      </c>
      <c r="P154" s="77">
        <v>21</v>
      </c>
      <c r="Q154" s="36">
        <f t="shared" si="63"/>
        <v>36</v>
      </c>
      <c r="R154" s="77">
        <v>11</v>
      </c>
      <c r="S154" s="77">
        <v>25</v>
      </c>
    </row>
    <row r="155" spans="1:19" x14ac:dyDescent="0.3">
      <c r="A155" s="8">
        <v>14</v>
      </c>
      <c r="B155" s="8">
        <v>55</v>
      </c>
      <c r="C155" s="8"/>
      <c r="D155" s="21" t="s">
        <v>41</v>
      </c>
      <c r="E155" s="35">
        <f>+F155+G155</f>
        <v>7350</v>
      </c>
      <c r="F155" s="35">
        <f t="shared" si="81"/>
        <v>2545</v>
      </c>
      <c r="G155" s="35">
        <f t="shared" si="81"/>
        <v>4805</v>
      </c>
      <c r="H155" s="35">
        <f>+I155+J155</f>
        <v>5950</v>
      </c>
      <c r="I155" s="35">
        <f>+I156</f>
        <v>2045</v>
      </c>
      <c r="J155" s="35">
        <f>+J156</f>
        <v>3905</v>
      </c>
      <c r="K155" s="35">
        <f>+L155+M155</f>
        <v>1400</v>
      </c>
      <c r="L155" s="35">
        <f>+L156</f>
        <v>500</v>
      </c>
      <c r="M155" s="35">
        <f>+M156</f>
        <v>900</v>
      </c>
      <c r="N155" s="35">
        <f>+O155+P155</f>
        <v>0</v>
      </c>
      <c r="O155" s="35">
        <f>+O156</f>
        <v>0</v>
      </c>
      <c r="P155" s="35">
        <f>+P156</f>
        <v>0</v>
      </c>
      <c r="Q155" s="35">
        <f>+R155+S155</f>
        <v>0</v>
      </c>
      <c r="R155" s="35">
        <f>+R156</f>
        <v>0</v>
      </c>
      <c r="S155" s="35">
        <f>+S156</f>
        <v>0</v>
      </c>
    </row>
    <row r="156" spans="1:19" ht="56.25" x14ac:dyDescent="0.3">
      <c r="A156" s="44"/>
      <c r="B156" s="7"/>
      <c r="C156" s="48" t="s">
        <v>65</v>
      </c>
      <c r="D156" s="42" t="s">
        <v>66</v>
      </c>
      <c r="E156" s="36">
        <f t="shared" ref="E156" si="85">+F156+G156</f>
        <v>7350</v>
      </c>
      <c r="F156" s="36">
        <f t="shared" si="81"/>
        <v>2545</v>
      </c>
      <c r="G156" s="36">
        <f t="shared" si="81"/>
        <v>4805</v>
      </c>
      <c r="H156" s="36">
        <f t="shared" ref="H156" si="86">+I156+J156</f>
        <v>5950</v>
      </c>
      <c r="I156" s="77">
        <v>2045</v>
      </c>
      <c r="J156" s="77">
        <v>3905</v>
      </c>
      <c r="K156" s="36">
        <f t="shared" ref="K156" si="87">+L156+M156</f>
        <v>1400</v>
      </c>
      <c r="L156" s="112">
        <v>500</v>
      </c>
      <c r="M156" s="112">
        <v>900</v>
      </c>
      <c r="N156" s="36">
        <f t="shared" ref="N156" si="88">+O156+P156</f>
        <v>0</v>
      </c>
      <c r="O156" s="112">
        <v>0</v>
      </c>
      <c r="P156" s="112">
        <v>0</v>
      </c>
      <c r="Q156" s="36">
        <f t="shared" ref="Q156" si="89">+R156+S156</f>
        <v>0</v>
      </c>
      <c r="R156" s="112">
        <v>0</v>
      </c>
      <c r="S156" s="112">
        <v>0</v>
      </c>
    </row>
    <row r="157" spans="1:19" x14ac:dyDescent="0.3">
      <c r="A157" s="8">
        <v>15</v>
      </c>
      <c r="B157" s="72">
        <v>153</v>
      </c>
      <c r="C157" s="72"/>
      <c r="D157" s="21" t="s">
        <v>42</v>
      </c>
      <c r="E157" s="92">
        <f t="shared" ref="E157:E163" si="90">+F157+G157</f>
        <v>708</v>
      </c>
      <c r="F157" s="92">
        <f t="shared" ref="F157" si="91">+I157+L157+O157+R157</f>
        <v>106</v>
      </c>
      <c r="G157" s="92">
        <f t="shared" ref="G157:G163" si="92">+J157+M157+P157+S157</f>
        <v>602</v>
      </c>
      <c r="H157" s="93">
        <f t="shared" ref="H157:Q157" si="93">H159+H160+H161</f>
        <v>154</v>
      </c>
      <c r="I157" s="93">
        <f>+I158</f>
        <v>24</v>
      </c>
      <c r="J157" s="93">
        <f>+J158</f>
        <v>130</v>
      </c>
      <c r="K157" s="93">
        <f t="shared" si="93"/>
        <v>171</v>
      </c>
      <c r="L157" s="93">
        <f>+L158</f>
        <v>26</v>
      </c>
      <c r="M157" s="93">
        <f>+M158</f>
        <v>145</v>
      </c>
      <c r="N157" s="93">
        <f t="shared" si="93"/>
        <v>190</v>
      </c>
      <c r="O157" s="93">
        <f>+O158</f>
        <v>28</v>
      </c>
      <c r="P157" s="93">
        <f>+P158</f>
        <v>162</v>
      </c>
      <c r="Q157" s="93">
        <f t="shared" si="93"/>
        <v>193</v>
      </c>
      <c r="R157" s="93">
        <f>+R158</f>
        <v>28</v>
      </c>
      <c r="S157" s="93">
        <f>+S158</f>
        <v>165</v>
      </c>
    </row>
    <row r="158" spans="1:19" ht="36" customHeight="1" x14ac:dyDescent="0.3">
      <c r="A158" s="117"/>
      <c r="B158" s="120"/>
      <c r="C158" s="48"/>
      <c r="D158" s="73" t="s">
        <v>19</v>
      </c>
      <c r="E158" s="94">
        <f t="shared" si="90"/>
        <v>708</v>
      </c>
      <c r="F158" s="94">
        <f t="shared" ref="F158:F161" si="94">+I158+L158+O158+R158</f>
        <v>106</v>
      </c>
      <c r="G158" s="94">
        <f t="shared" si="92"/>
        <v>602</v>
      </c>
      <c r="H158" s="94">
        <f t="shared" ref="H158:H166" si="95">+I158+J158</f>
        <v>154</v>
      </c>
      <c r="I158" s="94">
        <f>SUM(I159:I161)</f>
        <v>24</v>
      </c>
      <c r="J158" s="94">
        <f>SUM(J159:J161)</f>
        <v>130</v>
      </c>
      <c r="K158" s="94">
        <f t="shared" ref="K158:K166" si="96">+L158+M158</f>
        <v>171</v>
      </c>
      <c r="L158" s="94">
        <f>SUM(L159:L161)</f>
        <v>26</v>
      </c>
      <c r="M158" s="94">
        <f>SUM(M159:M161)</f>
        <v>145</v>
      </c>
      <c r="N158" s="94">
        <f t="shared" ref="N158:N166" si="97">+O158+P158</f>
        <v>190</v>
      </c>
      <c r="O158" s="94">
        <f>SUM(O159:O161)</f>
        <v>28</v>
      </c>
      <c r="P158" s="94">
        <f>SUM(P159:P161)</f>
        <v>162</v>
      </c>
      <c r="Q158" s="94">
        <f t="shared" ref="Q158:Q191" si="98">+R158+S158</f>
        <v>193</v>
      </c>
      <c r="R158" s="94">
        <f>SUM(R159:R161)</f>
        <v>28</v>
      </c>
      <c r="S158" s="94">
        <f>SUM(S159:S161)</f>
        <v>165</v>
      </c>
    </row>
    <row r="159" spans="1:19" x14ac:dyDescent="0.3">
      <c r="A159" s="118"/>
      <c r="B159" s="120"/>
      <c r="C159" s="48" t="s">
        <v>26</v>
      </c>
      <c r="D159" s="22" t="s">
        <v>20</v>
      </c>
      <c r="E159" s="95">
        <f t="shared" si="90"/>
        <v>400</v>
      </c>
      <c r="F159" s="95">
        <f t="shared" si="94"/>
        <v>48</v>
      </c>
      <c r="G159" s="95">
        <f t="shared" si="92"/>
        <v>352</v>
      </c>
      <c r="H159" s="95">
        <f t="shared" si="95"/>
        <v>92</v>
      </c>
      <c r="I159" s="95">
        <v>12</v>
      </c>
      <c r="J159" s="95">
        <v>80</v>
      </c>
      <c r="K159" s="95">
        <f t="shared" si="96"/>
        <v>97</v>
      </c>
      <c r="L159" s="95">
        <v>12</v>
      </c>
      <c r="M159" s="95">
        <v>85</v>
      </c>
      <c r="N159" s="95">
        <f t="shared" si="97"/>
        <v>104</v>
      </c>
      <c r="O159" s="95">
        <v>12</v>
      </c>
      <c r="P159" s="95">
        <v>92</v>
      </c>
      <c r="Q159" s="95">
        <f t="shared" si="98"/>
        <v>107</v>
      </c>
      <c r="R159" s="95">
        <v>12</v>
      </c>
      <c r="S159" s="95">
        <v>95</v>
      </c>
    </row>
    <row r="160" spans="1:19" ht="39" customHeight="1" x14ac:dyDescent="0.3">
      <c r="A160" s="118"/>
      <c r="B160" s="120"/>
      <c r="C160" s="48" t="s">
        <v>59</v>
      </c>
      <c r="D160" s="23" t="s">
        <v>60</v>
      </c>
      <c r="E160" s="95">
        <f t="shared" si="90"/>
        <v>112</v>
      </c>
      <c r="F160" s="95">
        <f t="shared" si="94"/>
        <v>22</v>
      </c>
      <c r="G160" s="95">
        <f t="shared" si="92"/>
        <v>90</v>
      </c>
      <c r="H160" s="95">
        <f t="shared" si="95"/>
        <v>25</v>
      </c>
      <c r="I160" s="38">
        <v>5</v>
      </c>
      <c r="J160" s="38">
        <v>20</v>
      </c>
      <c r="K160" s="95">
        <f t="shared" si="96"/>
        <v>25</v>
      </c>
      <c r="L160" s="38">
        <v>5</v>
      </c>
      <c r="M160" s="38">
        <v>20</v>
      </c>
      <c r="N160" s="95">
        <f t="shared" si="97"/>
        <v>31</v>
      </c>
      <c r="O160" s="38">
        <v>6</v>
      </c>
      <c r="P160" s="38">
        <v>25</v>
      </c>
      <c r="Q160" s="95">
        <f t="shared" si="98"/>
        <v>31</v>
      </c>
      <c r="R160" s="38">
        <v>6</v>
      </c>
      <c r="S160" s="38">
        <v>25</v>
      </c>
    </row>
    <row r="161" spans="1:19" ht="56.25" x14ac:dyDescent="0.3">
      <c r="A161" s="119"/>
      <c r="B161" s="120"/>
      <c r="C161" s="48" t="s">
        <v>61</v>
      </c>
      <c r="D161" s="22" t="s">
        <v>62</v>
      </c>
      <c r="E161" s="95">
        <f t="shared" si="90"/>
        <v>196</v>
      </c>
      <c r="F161" s="95">
        <f t="shared" si="94"/>
        <v>36</v>
      </c>
      <c r="G161" s="95">
        <f t="shared" si="92"/>
        <v>160</v>
      </c>
      <c r="H161" s="95">
        <f t="shared" si="95"/>
        <v>37</v>
      </c>
      <c r="I161" s="38">
        <v>7</v>
      </c>
      <c r="J161" s="38">
        <v>30</v>
      </c>
      <c r="K161" s="95">
        <f t="shared" si="96"/>
        <v>49</v>
      </c>
      <c r="L161" s="38">
        <v>9</v>
      </c>
      <c r="M161" s="38">
        <v>40</v>
      </c>
      <c r="N161" s="95">
        <f t="shared" si="97"/>
        <v>55</v>
      </c>
      <c r="O161" s="38">
        <v>10</v>
      </c>
      <c r="P161" s="38">
        <v>45</v>
      </c>
      <c r="Q161" s="95">
        <f t="shared" si="98"/>
        <v>55</v>
      </c>
      <c r="R161" s="38">
        <v>10</v>
      </c>
      <c r="S161" s="38">
        <v>45</v>
      </c>
    </row>
    <row r="162" spans="1:19" x14ac:dyDescent="0.3">
      <c r="A162" s="8">
        <v>16</v>
      </c>
      <c r="B162" s="8">
        <v>157</v>
      </c>
      <c r="C162" s="8"/>
      <c r="D162" s="21" t="s">
        <v>43</v>
      </c>
      <c r="E162" s="35">
        <f t="shared" si="90"/>
        <v>250</v>
      </c>
      <c r="F162" s="35">
        <f>+I162+L162+O162+R162</f>
        <v>100</v>
      </c>
      <c r="G162" s="35">
        <f t="shared" si="92"/>
        <v>150</v>
      </c>
      <c r="H162" s="35">
        <f t="shared" si="95"/>
        <v>65</v>
      </c>
      <c r="I162" s="35">
        <f>+I163</f>
        <v>25</v>
      </c>
      <c r="J162" s="35">
        <f>+J163</f>
        <v>40</v>
      </c>
      <c r="K162" s="35">
        <f t="shared" si="96"/>
        <v>65</v>
      </c>
      <c r="L162" s="35">
        <f>+L163</f>
        <v>25</v>
      </c>
      <c r="M162" s="35">
        <f>+M163</f>
        <v>40</v>
      </c>
      <c r="N162" s="35">
        <f t="shared" si="97"/>
        <v>60</v>
      </c>
      <c r="O162" s="35">
        <f>+O163</f>
        <v>25</v>
      </c>
      <c r="P162" s="35">
        <f>+P163</f>
        <v>35</v>
      </c>
      <c r="Q162" s="35">
        <f t="shared" si="98"/>
        <v>60</v>
      </c>
      <c r="R162" s="35">
        <f>+R163</f>
        <v>25</v>
      </c>
      <c r="S162" s="35">
        <f>+S163</f>
        <v>35</v>
      </c>
    </row>
    <row r="163" spans="1:19" ht="37.5" customHeight="1" x14ac:dyDescent="0.3">
      <c r="A163" s="117"/>
      <c r="B163" s="120"/>
      <c r="C163" s="48"/>
      <c r="D163" s="17" t="s">
        <v>19</v>
      </c>
      <c r="E163" s="36">
        <f t="shared" si="90"/>
        <v>250</v>
      </c>
      <c r="F163" s="36">
        <f>+I163+L163+O163+R163</f>
        <v>100</v>
      </c>
      <c r="G163" s="36">
        <f t="shared" si="92"/>
        <v>150</v>
      </c>
      <c r="H163" s="36">
        <f t="shared" si="95"/>
        <v>65</v>
      </c>
      <c r="I163" s="36">
        <f>SUM(I164:I165)</f>
        <v>25</v>
      </c>
      <c r="J163" s="36">
        <f>SUM(J164:J165)</f>
        <v>40</v>
      </c>
      <c r="K163" s="36">
        <f t="shared" si="96"/>
        <v>65</v>
      </c>
      <c r="L163" s="36">
        <f>SUM(L164:L165)</f>
        <v>25</v>
      </c>
      <c r="M163" s="36">
        <f>SUM(M164:M165)</f>
        <v>40</v>
      </c>
      <c r="N163" s="36">
        <f t="shared" si="97"/>
        <v>60</v>
      </c>
      <c r="O163" s="36">
        <f>SUM(O164:O165)</f>
        <v>25</v>
      </c>
      <c r="P163" s="36">
        <f>SUM(P164:P165)</f>
        <v>35</v>
      </c>
      <c r="Q163" s="36">
        <f t="shared" si="98"/>
        <v>60</v>
      </c>
      <c r="R163" s="36">
        <f>SUM(R164:R165)</f>
        <v>25</v>
      </c>
      <c r="S163" s="36">
        <f>SUM(S164:S165)</f>
        <v>35</v>
      </c>
    </row>
    <row r="164" spans="1:19" x14ac:dyDescent="0.3">
      <c r="A164" s="118"/>
      <c r="B164" s="120"/>
      <c r="C164" s="48" t="s">
        <v>26</v>
      </c>
      <c r="D164" s="22" t="s">
        <v>20</v>
      </c>
      <c r="E164" s="37">
        <v>50</v>
      </c>
      <c r="F164" s="37">
        <v>20</v>
      </c>
      <c r="G164" s="37">
        <v>30</v>
      </c>
      <c r="H164" s="37">
        <f t="shared" si="95"/>
        <v>15</v>
      </c>
      <c r="I164" s="37">
        <v>5</v>
      </c>
      <c r="J164" s="37">
        <v>10</v>
      </c>
      <c r="K164" s="37">
        <f t="shared" si="96"/>
        <v>15</v>
      </c>
      <c r="L164" s="37">
        <v>5</v>
      </c>
      <c r="M164" s="37">
        <v>10</v>
      </c>
      <c r="N164" s="37">
        <f t="shared" si="97"/>
        <v>10</v>
      </c>
      <c r="O164" s="37">
        <v>5</v>
      </c>
      <c r="P164" s="37">
        <v>5</v>
      </c>
      <c r="Q164" s="37">
        <f t="shared" si="98"/>
        <v>10</v>
      </c>
      <c r="R164" s="37">
        <v>5</v>
      </c>
      <c r="S164" s="37">
        <v>5</v>
      </c>
    </row>
    <row r="165" spans="1:19" ht="37.5" x14ac:dyDescent="0.3">
      <c r="A165" s="119"/>
      <c r="B165" s="120"/>
      <c r="C165" s="48" t="s">
        <v>59</v>
      </c>
      <c r="D165" s="23" t="s">
        <v>60</v>
      </c>
      <c r="E165" s="37">
        <v>200</v>
      </c>
      <c r="F165" s="37">
        <v>80</v>
      </c>
      <c r="G165" s="37">
        <v>120</v>
      </c>
      <c r="H165" s="37">
        <f t="shared" si="95"/>
        <v>50</v>
      </c>
      <c r="I165" s="37">
        <v>20</v>
      </c>
      <c r="J165" s="37">
        <v>30</v>
      </c>
      <c r="K165" s="37">
        <f t="shared" si="96"/>
        <v>50</v>
      </c>
      <c r="L165" s="37">
        <v>20</v>
      </c>
      <c r="M165" s="37">
        <v>30</v>
      </c>
      <c r="N165" s="37">
        <f t="shared" si="97"/>
        <v>50</v>
      </c>
      <c r="O165" s="37">
        <v>20</v>
      </c>
      <c r="P165" s="37">
        <v>30</v>
      </c>
      <c r="Q165" s="37">
        <f t="shared" si="98"/>
        <v>50</v>
      </c>
      <c r="R165" s="37">
        <v>20</v>
      </c>
      <c r="S165" s="37">
        <v>30</v>
      </c>
    </row>
    <row r="166" spans="1:19" x14ac:dyDescent="0.3">
      <c r="A166" s="8">
        <v>17</v>
      </c>
      <c r="B166" s="8">
        <v>164</v>
      </c>
      <c r="C166" s="8"/>
      <c r="D166" s="21" t="s">
        <v>44</v>
      </c>
      <c r="E166" s="35">
        <f>+F166+G166</f>
        <v>1185</v>
      </c>
      <c r="F166" s="35">
        <f t="shared" ref="F166:F215" si="99">+I166+L166+O166+R166</f>
        <v>390</v>
      </c>
      <c r="G166" s="35">
        <f t="shared" ref="G166:G184" si="100">+J166+M166+P166+S166</f>
        <v>795</v>
      </c>
      <c r="H166" s="35">
        <f t="shared" si="95"/>
        <v>256</v>
      </c>
      <c r="I166" s="35">
        <f>+I167+I169+I175</f>
        <v>83</v>
      </c>
      <c r="J166" s="35">
        <f>+J167+J169+J175</f>
        <v>173</v>
      </c>
      <c r="K166" s="35">
        <f t="shared" si="96"/>
        <v>305</v>
      </c>
      <c r="L166" s="35">
        <f>+L167+L169+L175</f>
        <v>99</v>
      </c>
      <c r="M166" s="35">
        <f>+M167+M169+M175</f>
        <v>206</v>
      </c>
      <c r="N166" s="35">
        <f t="shared" si="97"/>
        <v>287</v>
      </c>
      <c r="O166" s="35">
        <f>+O167+O169+O175</f>
        <v>95</v>
      </c>
      <c r="P166" s="35">
        <f>+P167+P169+P175</f>
        <v>192</v>
      </c>
      <c r="Q166" s="35">
        <f t="shared" si="98"/>
        <v>337</v>
      </c>
      <c r="R166" s="35">
        <f>+R167+R169+R175</f>
        <v>113</v>
      </c>
      <c r="S166" s="35">
        <f>+S167+S169+S175</f>
        <v>224</v>
      </c>
    </row>
    <row r="167" spans="1:19" ht="37.5" x14ac:dyDescent="0.3">
      <c r="A167" s="117"/>
      <c r="B167" s="117"/>
      <c r="C167" s="47"/>
      <c r="D167" s="17" t="s">
        <v>21</v>
      </c>
      <c r="E167" s="36">
        <f t="shared" ref="E167:E175" si="101">+F167+G167</f>
        <v>457</v>
      </c>
      <c r="F167" s="36">
        <f t="shared" si="99"/>
        <v>151</v>
      </c>
      <c r="G167" s="36">
        <f t="shared" si="100"/>
        <v>306</v>
      </c>
      <c r="H167" s="36">
        <f t="shared" ref="H167:H175" si="102">+I167+J167</f>
        <v>83</v>
      </c>
      <c r="I167" s="36">
        <f>SUM(I168:I168)</f>
        <v>28</v>
      </c>
      <c r="J167" s="36">
        <f>SUM(J168:J168)</f>
        <v>55</v>
      </c>
      <c r="K167" s="36">
        <f t="shared" ref="K167:K175" si="103">+L167+M167</f>
        <v>125</v>
      </c>
      <c r="L167" s="36">
        <f>SUM(L168:L168)</f>
        <v>41</v>
      </c>
      <c r="M167" s="36">
        <f>SUM(M168:M168)</f>
        <v>84</v>
      </c>
      <c r="N167" s="36">
        <f t="shared" ref="N167:N175" si="104">+O167+P167</f>
        <v>125</v>
      </c>
      <c r="O167" s="36">
        <f>SUM(O168:O168)</f>
        <v>41</v>
      </c>
      <c r="P167" s="36">
        <f>SUM(P168:P168)</f>
        <v>84</v>
      </c>
      <c r="Q167" s="36">
        <f t="shared" si="98"/>
        <v>124</v>
      </c>
      <c r="R167" s="36">
        <f>SUM(R168:R168)</f>
        <v>41</v>
      </c>
      <c r="S167" s="36">
        <f>SUM(S168:S168)</f>
        <v>83</v>
      </c>
    </row>
    <row r="168" spans="1:19" x14ac:dyDescent="0.3">
      <c r="A168" s="118"/>
      <c r="B168" s="119"/>
      <c r="C168" s="48" t="s">
        <v>27</v>
      </c>
      <c r="D168" s="2" t="s">
        <v>22</v>
      </c>
      <c r="E168" s="37">
        <f t="shared" si="101"/>
        <v>457</v>
      </c>
      <c r="F168" s="37">
        <f t="shared" si="99"/>
        <v>151</v>
      </c>
      <c r="G168" s="37">
        <f t="shared" si="100"/>
        <v>306</v>
      </c>
      <c r="H168" s="37">
        <f t="shared" si="102"/>
        <v>83</v>
      </c>
      <c r="I168" s="38">
        <v>28</v>
      </c>
      <c r="J168" s="38">
        <v>55</v>
      </c>
      <c r="K168" s="37">
        <f t="shared" si="103"/>
        <v>125</v>
      </c>
      <c r="L168" s="38">
        <v>41</v>
      </c>
      <c r="M168" s="38">
        <v>84</v>
      </c>
      <c r="N168" s="37">
        <f t="shared" si="104"/>
        <v>125</v>
      </c>
      <c r="O168" s="38">
        <v>41</v>
      </c>
      <c r="P168" s="38">
        <v>84</v>
      </c>
      <c r="Q168" s="37">
        <f t="shared" si="98"/>
        <v>124</v>
      </c>
      <c r="R168" s="38">
        <v>41</v>
      </c>
      <c r="S168" s="38">
        <v>83</v>
      </c>
    </row>
    <row r="169" spans="1:19" ht="37.5" x14ac:dyDescent="0.3">
      <c r="A169" s="118"/>
      <c r="B169" s="117"/>
      <c r="C169" s="47"/>
      <c r="D169" s="29" t="s">
        <v>84</v>
      </c>
      <c r="E169" s="36">
        <f t="shared" si="101"/>
        <v>28</v>
      </c>
      <c r="F169" s="36">
        <f t="shared" si="99"/>
        <v>8</v>
      </c>
      <c r="G169" s="36">
        <f t="shared" si="100"/>
        <v>20</v>
      </c>
      <c r="H169" s="36">
        <f t="shared" si="102"/>
        <v>5</v>
      </c>
      <c r="I169" s="36">
        <f>SUM(I170:I174)</f>
        <v>0</v>
      </c>
      <c r="J169" s="36">
        <f>SUM(J170:J174)</f>
        <v>5</v>
      </c>
      <c r="K169" s="36">
        <f t="shared" si="103"/>
        <v>5</v>
      </c>
      <c r="L169" s="36">
        <f>SUM(L170:L174)</f>
        <v>0</v>
      </c>
      <c r="M169" s="36">
        <f>SUM(M170:M174)</f>
        <v>5</v>
      </c>
      <c r="N169" s="36">
        <f t="shared" si="104"/>
        <v>8</v>
      </c>
      <c r="O169" s="36">
        <f>SUM(O170:O174)</f>
        <v>3</v>
      </c>
      <c r="P169" s="36">
        <f>SUM(P170:P174)</f>
        <v>5</v>
      </c>
      <c r="Q169" s="36">
        <f t="shared" si="98"/>
        <v>10</v>
      </c>
      <c r="R169" s="36">
        <f>SUM(R170:R174)</f>
        <v>5</v>
      </c>
      <c r="S169" s="36">
        <f>SUM(S170:S174)</f>
        <v>5</v>
      </c>
    </row>
    <row r="170" spans="1:19" x14ac:dyDescent="0.3">
      <c r="A170" s="118"/>
      <c r="B170" s="118"/>
      <c r="C170" s="48" t="s">
        <v>85</v>
      </c>
      <c r="D170" s="2" t="s">
        <v>86</v>
      </c>
      <c r="E170" s="37">
        <f t="shared" si="101"/>
        <v>6</v>
      </c>
      <c r="F170" s="37">
        <f t="shared" si="99"/>
        <v>2</v>
      </c>
      <c r="G170" s="37">
        <f t="shared" si="100"/>
        <v>4</v>
      </c>
      <c r="H170" s="37">
        <f t="shared" si="102"/>
        <v>1</v>
      </c>
      <c r="I170" s="38">
        <v>0</v>
      </c>
      <c r="J170" s="38">
        <v>1</v>
      </c>
      <c r="K170" s="37">
        <f t="shared" si="103"/>
        <v>1</v>
      </c>
      <c r="L170" s="38">
        <v>0</v>
      </c>
      <c r="M170" s="38">
        <v>1</v>
      </c>
      <c r="N170" s="37">
        <f t="shared" si="104"/>
        <v>2</v>
      </c>
      <c r="O170" s="38">
        <v>1</v>
      </c>
      <c r="P170" s="38">
        <v>1</v>
      </c>
      <c r="Q170" s="37">
        <f t="shared" si="98"/>
        <v>2</v>
      </c>
      <c r="R170" s="38">
        <v>1</v>
      </c>
      <c r="S170" s="38">
        <v>1</v>
      </c>
    </row>
    <row r="171" spans="1:19" x14ac:dyDescent="0.3">
      <c r="A171" s="118"/>
      <c r="B171" s="118"/>
      <c r="C171" s="48" t="s">
        <v>87</v>
      </c>
      <c r="D171" s="2" t="s">
        <v>88</v>
      </c>
      <c r="E171" s="37">
        <f t="shared" si="101"/>
        <v>6</v>
      </c>
      <c r="F171" s="37">
        <f t="shared" si="99"/>
        <v>2</v>
      </c>
      <c r="G171" s="37">
        <f t="shared" si="100"/>
        <v>4</v>
      </c>
      <c r="H171" s="37">
        <f t="shared" si="102"/>
        <v>1</v>
      </c>
      <c r="I171" s="38">
        <v>0</v>
      </c>
      <c r="J171" s="38">
        <v>1</v>
      </c>
      <c r="K171" s="37">
        <f t="shared" si="103"/>
        <v>1</v>
      </c>
      <c r="L171" s="38">
        <v>0</v>
      </c>
      <c r="M171" s="38">
        <v>1</v>
      </c>
      <c r="N171" s="37">
        <f t="shared" si="104"/>
        <v>2</v>
      </c>
      <c r="O171" s="38">
        <v>1</v>
      </c>
      <c r="P171" s="38">
        <v>1</v>
      </c>
      <c r="Q171" s="37">
        <f t="shared" si="98"/>
        <v>2</v>
      </c>
      <c r="R171" s="38">
        <v>1</v>
      </c>
      <c r="S171" s="38">
        <v>1</v>
      </c>
    </row>
    <row r="172" spans="1:19" x14ac:dyDescent="0.3">
      <c r="A172" s="118"/>
      <c r="B172" s="118"/>
      <c r="C172" s="48" t="s">
        <v>89</v>
      </c>
      <c r="D172" s="2" t="s">
        <v>90</v>
      </c>
      <c r="E172" s="37">
        <f t="shared" si="101"/>
        <v>6</v>
      </c>
      <c r="F172" s="37">
        <f t="shared" si="99"/>
        <v>2</v>
      </c>
      <c r="G172" s="37">
        <f t="shared" si="100"/>
        <v>4</v>
      </c>
      <c r="H172" s="37">
        <f t="shared" si="102"/>
        <v>1</v>
      </c>
      <c r="I172" s="38">
        <v>0</v>
      </c>
      <c r="J172" s="38">
        <v>1</v>
      </c>
      <c r="K172" s="37">
        <f t="shared" si="103"/>
        <v>1</v>
      </c>
      <c r="L172" s="38">
        <v>0</v>
      </c>
      <c r="M172" s="38">
        <v>1</v>
      </c>
      <c r="N172" s="37">
        <f t="shared" si="104"/>
        <v>2</v>
      </c>
      <c r="O172" s="38">
        <v>1</v>
      </c>
      <c r="P172" s="38">
        <v>1</v>
      </c>
      <c r="Q172" s="37">
        <f t="shared" si="98"/>
        <v>2</v>
      </c>
      <c r="R172" s="38">
        <v>1</v>
      </c>
      <c r="S172" s="38">
        <v>1</v>
      </c>
    </row>
    <row r="173" spans="1:19" ht="21" customHeight="1" x14ac:dyDescent="0.3">
      <c r="A173" s="118"/>
      <c r="B173" s="118"/>
      <c r="C173" s="48" t="s">
        <v>91</v>
      </c>
      <c r="D173" s="2" t="s">
        <v>92</v>
      </c>
      <c r="E173" s="37">
        <f t="shared" si="101"/>
        <v>5</v>
      </c>
      <c r="F173" s="37">
        <f t="shared" si="99"/>
        <v>1</v>
      </c>
      <c r="G173" s="37">
        <f t="shared" si="100"/>
        <v>4</v>
      </c>
      <c r="H173" s="37">
        <f t="shared" si="102"/>
        <v>1</v>
      </c>
      <c r="I173" s="38">
        <v>0</v>
      </c>
      <c r="J173" s="38">
        <v>1</v>
      </c>
      <c r="K173" s="37">
        <f t="shared" si="103"/>
        <v>1</v>
      </c>
      <c r="L173" s="38">
        <v>0</v>
      </c>
      <c r="M173" s="38">
        <v>1</v>
      </c>
      <c r="N173" s="37">
        <f t="shared" si="104"/>
        <v>1</v>
      </c>
      <c r="O173" s="38">
        <v>0</v>
      </c>
      <c r="P173" s="38">
        <v>1</v>
      </c>
      <c r="Q173" s="37">
        <f t="shared" si="98"/>
        <v>2</v>
      </c>
      <c r="R173" s="38">
        <v>1</v>
      </c>
      <c r="S173" s="38">
        <v>1</v>
      </c>
    </row>
    <row r="174" spans="1:19" ht="21" customHeight="1" x14ac:dyDescent="0.3">
      <c r="A174" s="118"/>
      <c r="B174" s="119"/>
      <c r="C174" s="48" t="s">
        <v>93</v>
      </c>
      <c r="D174" s="2" t="s">
        <v>94</v>
      </c>
      <c r="E174" s="37">
        <f t="shared" si="101"/>
        <v>5</v>
      </c>
      <c r="F174" s="37">
        <f t="shared" si="99"/>
        <v>1</v>
      </c>
      <c r="G174" s="37">
        <f t="shared" si="100"/>
        <v>4</v>
      </c>
      <c r="H174" s="37">
        <f t="shared" si="102"/>
        <v>1</v>
      </c>
      <c r="I174" s="38">
        <v>0</v>
      </c>
      <c r="J174" s="38">
        <v>1</v>
      </c>
      <c r="K174" s="37">
        <f t="shared" si="103"/>
        <v>1</v>
      </c>
      <c r="L174" s="38">
        <v>0</v>
      </c>
      <c r="M174" s="38">
        <v>1</v>
      </c>
      <c r="N174" s="37">
        <f t="shared" si="104"/>
        <v>1</v>
      </c>
      <c r="O174" s="38">
        <v>0</v>
      </c>
      <c r="P174" s="38">
        <v>1</v>
      </c>
      <c r="Q174" s="37">
        <f t="shared" si="98"/>
        <v>2</v>
      </c>
      <c r="R174" s="38">
        <v>1</v>
      </c>
      <c r="S174" s="38">
        <v>1</v>
      </c>
    </row>
    <row r="175" spans="1:19" ht="56.25" x14ac:dyDescent="0.3">
      <c r="A175" s="119"/>
      <c r="B175" s="48"/>
      <c r="C175" s="48" t="s">
        <v>65</v>
      </c>
      <c r="D175" s="42" t="s">
        <v>66</v>
      </c>
      <c r="E175" s="36">
        <f t="shared" si="101"/>
        <v>700</v>
      </c>
      <c r="F175" s="36">
        <f t="shared" si="99"/>
        <v>231</v>
      </c>
      <c r="G175" s="36">
        <f t="shared" si="100"/>
        <v>469</v>
      </c>
      <c r="H175" s="36">
        <f t="shared" si="102"/>
        <v>168</v>
      </c>
      <c r="I175" s="36">
        <v>55</v>
      </c>
      <c r="J175" s="36">
        <v>113</v>
      </c>
      <c r="K175" s="36">
        <f t="shared" si="103"/>
        <v>175</v>
      </c>
      <c r="L175" s="36">
        <v>58</v>
      </c>
      <c r="M175" s="36">
        <v>117</v>
      </c>
      <c r="N175" s="36">
        <f t="shared" si="104"/>
        <v>154</v>
      </c>
      <c r="O175" s="36">
        <v>51</v>
      </c>
      <c r="P175" s="36">
        <v>103</v>
      </c>
      <c r="Q175" s="36">
        <f t="shared" si="98"/>
        <v>203</v>
      </c>
      <c r="R175" s="36">
        <v>67</v>
      </c>
      <c r="S175" s="36">
        <v>136</v>
      </c>
    </row>
    <row r="176" spans="1:19" ht="37.5" x14ac:dyDescent="0.3">
      <c r="A176" s="8">
        <v>18</v>
      </c>
      <c r="B176" s="8">
        <v>171</v>
      </c>
      <c r="C176" s="8"/>
      <c r="D176" s="21" t="s">
        <v>45</v>
      </c>
      <c r="E176" s="35">
        <f>+F176+G176</f>
        <v>5337</v>
      </c>
      <c r="F176" s="35">
        <f t="shared" si="99"/>
        <v>2348</v>
      </c>
      <c r="G176" s="35">
        <f t="shared" si="100"/>
        <v>2989</v>
      </c>
      <c r="H176" s="35">
        <f>+I176+J176</f>
        <v>1332</v>
      </c>
      <c r="I176" s="35">
        <f>+I177+I180</f>
        <v>586</v>
      </c>
      <c r="J176" s="35">
        <f>+J177+J180</f>
        <v>746</v>
      </c>
      <c r="K176" s="35">
        <f>+L176+M176</f>
        <v>1333</v>
      </c>
      <c r="L176" s="35">
        <f>+L177+L180</f>
        <v>586</v>
      </c>
      <c r="M176" s="35">
        <f>+M177+M180</f>
        <v>747</v>
      </c>
      <c r="N176" s="35">
        <f>+O176+P176</f>
        <v>1335</v>
      </c>
      <c r="O176" s="35">
        <f>+O177+O180</f>
        <v>587</v>
      </c>
      <c r="P176" s="35">
        <f>+P177+P180</f>
        <v>748</v>
      </c>
      <c r="Q176" s="35">
        <f>+R176+S176</f>
        <v>1337</v>
      </c>
      <c r="R176" s="35">
        <f>+R177+R180</f>
        <v>589</v>
      </c>
      <c r="S176" s="35">
        <f>+S177+S180</f>
        <v>748</v>
      </c>
    </row>
    <row r="177" spans="1:19" ht="21.75" customHeight="1" x14ac:dyDescent="0.3">
      <c r="A177" s="117"/>
      <c r="B177" s="120"/>
      <c r="C177" s="47"/>
      <c r="D177" s="17" t="s">
        <v>136</v>
      </c>
      <c r="E177" s="36">
        <f>+F177+G177</f>
        <v>2853</v>
      </c>
      <c r="F177" s="36">
        <f t="shared" si="99"/>
        <v>1255</v>
      </c>
      <c r="G177" s="36">
        <f t="shared" si="100"/>
        <v>1598</v>
      </c>
      <c r="H177" s="36">
        <f>+I177+J177</f>
        <v>712</v>
      </c>
      <c r="I177" s="36">
        <f>SUM(I178:I179)</f>
        <v>313</v>
      </c>
      <c r="J177" s="36">
        <f>SUM(J178:J179)</f>
        <v>399</v>
      </c>
      <c r="K177" s="36">
        <f>+L177+M177</f>
        <v>712</v>
      </c>
      <c r="L177" s="36">
        <f>SUM(L178:L179)</f>
        <v>313</v>
      </c>
      <c r="M177" s="36">
        <f>SUM(M178:M179)</f>
        <v>399</v>
      </c>
      <c r="N177" s="36">
        <f>+O177+P177</f>
        <v>714</v>
      </c>
      <c r="O177" s="36">
        <f>SUM(O178:O179)</f>
        <v>314</v>
      </c>
      <c r="P177" s="36">
        <f>SUM(P178:P179)</f>
        <v>400</v>
      </c>
      <c r="Q177" s="36">
        <f>+R177+S177</f>
        <v>715</v>
      </c>
      <c r="R177" s="36">
        <f>SUM(R178:R179)</f>
        <v>315</v>
      </c>
      <c r="S177" s="36">
        <f>SUM(S178:S179)</f>
        <v>400</v>
      </c>
    </row>
    <row r="178" spans="1:19" x14ac:dyDescent="0.3">
      <c r="A178" s="118"/>
      <c r="B178" s="120"/>
      <c r="C178" s="48" t="s">
        <v>68</v>
      </c>
      <c r="D178" s="27" t="s">
        <v>67</v>
      </c>
      <c r="E178" s="37">
        <f>+F178+G178</f>
        <v>2053</v>
      </c>
      <c r="F178" s="37">
        <f t="shared" si="99"/>
        <v>903</v>
      </c>
      <c r="G178" s="37">
        <f t="shared" si="100"/>
        <v>1150</v>
      </c>
      <c r="H178" s="37">
        <f>+I178+J178</f>
        <v>512</v>
      </c>
      <c r="I178" s="37">
        <v>225</v>
      </c>
      <c r="J178" s="37">
        <v>287</v>
      </c>
      <c r="K178" s="37">
        <f>+L178+M178</f>
        <v>512</v>
      </c>
      <c r="L178" s="37">
        <v>225</v>
      </c>
      <c r="M178" s="37">
        <v>287</v>
      </c>
      <c r="N178" s="37">
        <f>+O178+P178</f>
        <v>514</v>
      </c>
      <c r="O178" s="37">
        <v>226</v>
      </c>
      <c r="P178" s="37">
        <v>288</v>
      </c>
      <c r="Q178" s="37">
        <f>+R178+S178</f>
        <v>515</v>
      </c>
      <c r="R178" s="37">
        <v>227</v>
      </c>
      <c r="S178" s="37">
        <v>288</v>
      </c>
    </row>
    <row r="179" spans="1:19" ht="37.5" x14ac:dyDescent="0.3">
      <c r="A179" s="118"/>
      <c r="B179" s="120"/>
      <c r="C179" s="48" t="s">
        <v>69</v>
      </c>
      <c r="D179" s="27" t="s">
        <v>8</v>
      </c>
      <c r="E179" s="37">
        <f t="shared" ref="E179:E182" si="105">+F179+G179</f>
        <v>800</v>
      </c>
      <c r="F179" s="37">
        <f t="shared" si="99"/>
        <v>352</v>
      </c>
      <c r="G179" s="37">
        <f t="shared" si="100"/>
        <v>448</v>
      </c>
      <c r="H179" s="37">
        <f t="shared" ref="H179:H182" si="106">+I179+J179</f>
        <v>200</v>
      </c>
      <c r="I179" s="37">
        <v>88</v>
      </c>
      <c r="J179" s="37">
        <v>112</v>
      </c>
      <c r="K179" s="37">
        <f t="shared" ref="K179:K182" si="107">+L179+M179</f>
        <v>200</v>
      </c>
      <c r="L179" s="37">
        <v>88</v>
      </c>
      <c r="M179" s="37">
        <v>112</v>
      </c>
      <c r="N179" s="37">
        <f t="shared" ref="N179:N182" si="108">+O179+P179</f>
        <v>200</v>
      </c>
      <c r="O179" s="37">
        <v>88</v>
      </c>
      <c r="P179" s="37">
        <v>112</v>
      </c>
      <c r="Q179" s="37">
        <f t="shared" ref="Q179:Q182" si="109">+R179+S179</f>
        <v>200</v>
      </c>
      <c r="R179" s="37">
        <v>88</v>
      </c>
      <c r="S179" s="37">
        <v>112</v>
      </c>
    </row>
    <row r="180" spans="1:19" ht="37.5" x14ac:dyDescent="0.3">
      <c r="A180" s="118"/>
      <c r="B180" s="120"/>
      <c r="C180" s="48"/>
      <c r="D180" s="17" t="s">
        <v>137</v>
      </c>
      <c r="E180" s="36">
        <f>+F180+G180</f>
        <v>2484</v>
      </c>
      <c r="F180" s="36">
        <f t="shared" si="99"/>
        <v>1093</v>
      </c>
      <c r="G180" s="36">
        <f t="shared" si="100"/>
        <v>1391</v>
      </c>
      <c r="H180" s="36">
        <f>+I180+J180</f>
        <v>620</v>
      </c>
      <c r="I180" s="36">
        <f>SUM(I181:I182)</f>
        <v>273</v>
      </c>
      <c r="J180" s="36">
        <f>SUM(J181:J182)</f>
        <v>347</v>
      </c>
      <c r="K180" s="36">
        <f>+L180+M180</f>
        <v>621</v>
      </c>
      <c r="L180" s="36">
        <f>SUM(L181:L182)</f>
        <v>273</v>
      </c>
      <c r="M180" s="36">
        <f>SUM(M181:M182)</f>
        <v>348</v>
      </c>
      <c r="N180" s="36">
        <f>+O180+P180</f>
        <v>621</v>
      </c>
      <c r="O180" s="36">
        <f>SUM(O181:O182)</f>
        <v>273</v>
      </c>
      <c r="P180" s="36">
        <f>SUM(P181:P182)</f>
        <v>348</v>
      </c>
      <c r="Q180" s="36">
        <f>+R180+S180</f>
        <v>622</v>
      </c>
      <c r="R180" s="36">
        <f>SUM(R181:R182)</f>
        <v>274</v>
      </c>
      <c r="S180" s="36">
        <f>SUM(S181:S182)</f>
        <v>348</v>
      </c>
    </row>
    <row r="181" spans="1:19" x14ac:dyDescent="0.3">
      <c r="A181" s="118"/>
      <c r="B181" s="120"/>
      <c r="C181" s="48" t="s">
        <v>116</v>
      </c>
      <c r="D181" s="27" t="s">
        <v>115</v>
      </c>
      <c r="E181" s="37">
        <f t="shared" si="105"/>
        <v>1800</v>
      </c>
      <c r="F181" s="37">
        <f t="shared" si="99"/>
        <v>792</v>
      </c>
      <c r="G181" s="37">
        <f t="shared" si="100"/>
        <v>1008</v>
      </c>
      <c r="H181" s="37">
        <f t="shared" si="106"/>
        <v>450</v>
      </c>
      <c r="I181" s="37">
        <v>198</v>
      </c>
      <c r="J181" s="37">
        <v>252</v>
      </c>
      <c r="K181" s="37">
        <f t="shared" si="107"/>
        <v>450</v>
      </c>
      <c r="L181" s="37">
        <v>198</v>
      </c>
      <c r="M181" s="37">
        <v>252</v>
      </c>
      <c r="N181" s="37">
        <f t="shared" si="108"/>
        <v>450</v>
      </c>
      <c r="O181" s="37">
        <v>198</v>
      </c>
      <c r="P181" s="37">
        <v>252</v>
      </c>
      <c r="Q181" s="37">
        <f t="shared" si="109"/>
        <v>450</v>
      </c>
      <c r="R181" s="37">
        <v>198</v>
      </c>
      <c r="S181" s="37">
        <v>252</v>
      </c>
    </row>
    <row r="182" spans="1:19" ht="37.5" x14ac:dyDescent="0.3">
      <c r="A182" s="119"/>
      <c r="B182" s="120"/>
      <c r="C182" s="48" t="s">
        <v>117</v>
      </c>
      <c r="D182" s="27" t="s">
        <v>7</v>
      </c>
      <c r="E182" s="37">
        <f t="shared" si="105"/>
        <v>684</v>
      </c>
      <c r="F182" s="37">
        <f t="shared" si="99"/>
        <v>301</v>
      </c>
      <c r="G182" s="37">
        <f t="shared" si="100"/>
        <v>383</v>
      </c>
      <c r="H182" s="37">
        <f t="shared" si="106"/>
        <v>170</v>
      </c>
      <c r="I182" s="37">
        <v>75</v>
      </c>
      <c r="J182" s="37">
        <v>95</v>
      </c>
      <c r="K182" s="37">
        <f t="shared" si="107"/>
        <v>171</v>
      </c>
      <c r="L182" s="37">
        <v>75</v>
      </c>
      <c r="M182" s="37">
        <v>96</v>
      </c>
      <c r="N182" s="37">
        <f t="shared" si="108"/>
        <v>171</v>
      </c>
      <c r="O182" s="37">
        <v>75</v>
      </c>
      <c r="P182" s="37">
        <v>96</v>
      </c>
      <c r="Q182" s="37">
        <f t="shared" si="109"/>
        <v>172</v>
      </c>
      <c r="R182" s="37">
        <v>76</v>
      </c>
      <c r="S182" s="37">
        <v>96</v>
      </c>
    </row>
    <row r="183" spans="1:19" x14ac:dyDescent="0.3">
      <c r="A183" s="8">
        <v>19</v>
      </c>
      <c r="B183" s="8">
        <v>183</v>
      </c>
      <c r="C183" s="8"/>
      <c r="D183" s="26" t="s">
        <v>46</v>
      </c>
      <c r="E183" s="35">
        <f>+F183+G183</f>
        <v>28</v>
      </c>
      <c r="F183" s="35">
        <f t="shared" si="99"/>
        <v>14</v>
      </c>
      <c r="G183" s="35">
        <f t="shared" si="100"/>
        <v>14</v>
      </c>
      <c r="H183" s="35">
        <f>+I183+J183</f>
        <v>2</v>
      </c>
      <c r="I183" s="35">
        <f>+I184</f>
        <v>1</v>
      </c>
      <c r="J183" s="35">
        <f>+J184</f>
        <v>1</v>
      </c>
      <c r="K183" s="35">
        <f>+L183+M183</f>
        <v>6</v>
      </c>
      <c r="L183" s="35">
        <f>+L184</f>
        <v>3</v>
      </c>
      <c r="M183" s="35">
        <f>+M184</f>
        <v>3</v>
      </c>
      <c r="N183" s="35">
        <f>+O183+P183</f>
        <v>8</v>
      </c>
      <c r="O183" s="35">
        <f>+O184</f>
        <v>4</v>
      </c>
      <c r="P183" s="35">
        <f>+P184</f>
        <v>4</v>
      </c>
      <c r="Q183" s="35">
        <f>+R183+S183</f>
        <v>12</v>
      </c>
      <c r="R183" s="35">
        <f>+R184</f>
        <v>6</v>
      </c>
      <c r="S183" s="35">
        <f>+S184</f>
        <v>6</v>
      </c>
    </row>
    <row r="184" spans="1:19" ht="37.5" x14ac:dyDescent="0.3">
      <c r="A184" s="117"/>
      <c r="B184" s="120"/>
      <c r="C184" s="47"/>
      <c r="D184" s="29" t="s">
        <v>84</v>
      </c>
      <c r="E184" s="36">
        <f>+F184+G184</f>
        <v>28</v>
      </c>
      <c r="F184" s="36">
        <f t="shared" si="99"/>
        <v>14</v>
      </c>
      <c r="G184" s="36">
        <f t="shared" si="100"/>
        <v>14</v>
      </c>
      <c r="H184" s="36">
        <v>2</v>
      </c>
      <c r="I184" s="36">
        <f>SUM(I185:I188)</f>
        <v>1</v>
      </c>
      <c r="J184" s="36">
        <f>SUM(J185:J188)</f>
        <v>1</v>
      </c>
      <c r="K184" s="36">
        <v>6</v>
      </c>
      <c r="L184" s="36">
        <f>SUM(L185:L188)</f>
        <v>3</v>
      </c>
      <c r="M184" s="36">
        <f>SUM(M185:M188)</f>
        <v>3</v>
      </c>
      <c r="N184" s="36">
        <v>8</v>
      </c>
      <c r="O184" s="36">
        <f>SUM(O185:O188)</f>
        <v>4</v>
      </c>
      <c r="P184" s="36">
        <f>SUM(P185:P188)</f>
        <v>4</v>
      </c>
      <c r="Q184" s="36">
        <v>12</v>
      </c>
      <c r="R184" s="36">
        <f>SUM(R185:R188)</f>
        <v>6</v>
      </c>
      <c r="S184" s="36">
        <f>SUM(S185:S188)</f>
        <v>6</v>
      </c>
    </row>
    <row r="185" spans="1:19" x14ac:dyDescent="0.3">
      <c r="A185" s="118"/>
      <c r="B185" s="120"/>
      <c r="C185" s="48" t="s">
        <v>85</v>
      </c>
      <c r="D185" s="2" t="s">
        <v>86</v>
      </c>
      <c r="E185" s="37">
        <v>4</v>
      </c>
      <c r="F185" s="37">
        <v>2</v>
      </c>
      <c r="G185" s="37">
        <v>2</v>
      </c>
      <c r="H185" s="37">
        <f t="shared" ref="H185:H188" si="110">+I185+J185</f>
        <v>0</v>
      </c>
      <c r="I185" s="38">
        <v>0</v>
      </c>
      <c r="J185" s="38">
        <v>0</v>
      </c>
      <c r="K185" s="37">
        <v>1</v>
      </c>
      <c r="L185" s="38">
        <v>1</v>
      </c>
      <c r="M185" s="38">
        <v>0</v>
      </c>
      <c r="N185" s="37">
        <v>1</v>
      </c>
      <c r="O185" s="38">
        <v>0</v>
      </c>
      <c r="P185" s="38">
        <v>1</v>
      </c>
      <c r="Q185" s="37">
        <v>2</v>
      </c>
      <c r="R185" s="38">
        <v>1</v>
      </c>
      <c r="S185" s="38">
        <v>1</v>
      </c>
    </row>
    <row r="186" spans="1:19" x14ac:dyDescent="0.3">
      <c r="A186" s="118"/>
      <c r="B186" s="120"/>
      <c r="C186" s="48" t="s">
        <v>87</v>
      </c>
      <c r="D186" s="2" t="s">
        <v>88</v>
      </c>
      <c r="E186" s="37">
        <v>12</v>
      </c>
      <c r="F186" s="37">
        <v>5</v>
      </c>
      <c r="G186" s="37">
        <v>5</v>
      </c>
      <c r="H186" s="37">
        <v>2</v>
      </c>
      <c r="I186" s="38">
        <v>1</v>
      </c>
      <c r="J186" s="38">
        <v>1</v>
      </c>
      <c r="K186" s="37">
        <v>2</v>
      </c>
      <c r="L186" s="38">
        <v>1</v>
      </c>
      <c r="M186" s="38">
        <v>1</v>
      </c>
      <c r="N186" s="37">
        <v>4</v>
      </c>
      <c r="O186" s="38">
        <v>2</v>
      </c>
      <c r="P186" s="38">
        <v>2</v>
      </c>
      <c r="Q186" s="37">
        <v>4</v>
      </c>
      <c r="R186" s="38">
        <v>2</v>
      </c>
      <c r="S186" s="38">
        <v>2</v>
      </c>
    </row>
    <row r="187" spans="1:19" x14ac:dyDescent="0.3">
      <c r="A187" s="118"/>
      <c r="B187" s="120"/>
      <c r="C187" s="48" t="s">
        <v>89</v>
      </c>
      <c r="D187" s="2" t="s">
        <v>90</v>
      </c>
      <c r="E187" s="37">
        <v>6</v>
      </c>
      <c r="F187" s="37">
        <v>3</v>
      </c>
      <c r="G187" s="37">
        <v>3</v>
      </c>
      <c r="H187" s="37">
        <f t="shared" si="110"/>
        <v>0</v>
      </c>
      <c r="I187" s="38">
        <v>0</v>
      </c>
      <c r="J187" s="38">
        <v>0</v>
      </c>
      <c r="K187" s="37">
        <v>2</v>
      </c>
      <c r="L187" s="38">
        <v>1</v>
      </c>
      <c r="M187" s="38">
        <v>1</v>
      </c>
      <c r="N187" s="37">
        <v>2</v>
      </c>
      <c r="O187" s="38">
        <v>1</v>
      </c>
      <c r="P187" s="38">
        <v>1</v>
      </c>
      <c r="Q187" s="37">
        <v>2</v>
      </c>
      <c r="R187" s="38">
        <v>1</v>
      </c>
      <c r="S187" s="38">
        <v>1</v>
      </c>
    </row>
    <row r="188" spans="1:19" x14ac:dyDescent="0.3">
      <c r="A188" s="119"/>
      <c r="B188" s="120"/>
      <c r="C188" s="48" t="s">
        <v>93</v>
      </c>
      <c r="D188" s="2" t="s">
        <v>94</v>
      </c>
      <c r="E188" s="37">
        <v>6</v>
      </c>
      <c r="F188" s="37">
        <v>3</v>
      </c>
      <c r="G188" s="37">
        <v>3</v>
      </c>
      <c r="H188" s="37">
        <f t="shared" si="110"/>
        <v>0</v>
      </c>
      <c r="I188" s="38">
        <v>0</v>
      </c>
      <c r="J188" s="38">
        <v>0</v>
      </c>
      <c r="K188" s="37">
        <v>1</v>
      </c>
      <c r="L188" s="38">
        <v>0</v>
      </c>
      <c r="M188" s="38">
        <v>1</v>
      </c>
      <c r="N188" s="37">
        <v>1</v>
      </c>
      <c r="O188" s="38">
        <v>1</v>
      </c>
      <c r="P188" s="38">
        <v>0</v>
      </c>
      <c r="Q188" s="37">
        <v>4</v>
      </c>
      <c r="R188" s="38">
        <v>2</v>
      </c>
      <c r="S188" s="38">
        <v>2</v>
      </c>
    </row>
    <row r="189" spans="1:19" x14ac:dyDescent="0.3">
      <c r="A189" s="8">
        <v>20</v>
      </c>
      <c r="B189" s="8">
        <v>188</v>
      </c>
      <c r="C189" s="8"/>
      <c r="D189" s="21" t="s">
        <v>47</v>
      </c>
      <c r="E189" s="35">
        <f>+F189+G189</f>
        <v>9705</v>
      </c>
      <c r="F189" s="35">
        <f t="shared" ref="F189:G203" si="111">+I189+L189+O189+R189</f>
        <v>3462</v>
      </c>
      <c r="G189" s="35">
        <f t="shared" si="111"/>
        <v>6243</v>
      </c>
      <c r="H189" s="35">
        <f>+I189+J189</f>
        <v>2480</v>
      </c>
      <c r="I189" s="35">
        <f>+I190+I193+I197+I202+I206</f>
        <v>882</v>
      </c>
      <c r="J189" s="35">
        <f>+J190+J193+J197+J202+J206</f>
        <v>1598</v>
      </c>
      <c r="K189" s="35">
        <f>+L189+M189</f>
        <v>2424</v>
      </c>
      <c r="L189" s="35">
        <f>+L190+L193+L197+L202+L206</f>
        <v>860</v>
      </c>
      <c r="M189" s="35">
        <f>+M190+M193+M197+M202+M206</f>
        <v>1564</v>
      </c>
      <c r="N189" s="35">
        <f>+O189+P189</f>
        <v>2424</v>
      </c>
      <c r="O189" s="35">
        <f>+O190+O193+O197+O202+O206</f>
        <v>860</v>
      </c>
      <c r="P189" s="35">
        <f>+P190+P193+P197+P202+P206</f>
        <v>1564</v>
      </c>
      <c r="Q189" s="35">
        <f t="shared" si="98"/>
        <v>2377</v>
      </c>
      <c r="R189" s="35">
        <f>+R190+R193+R197+R202+R206</f>
        <v>860</v>
      </c>
      <c r="S189" s="35">
        <f>+S190+S193+S197+S202+S206</f>
        <v>1517</v>
      </c>
    </row>
    <row r="190" spans="1:19" ht="20.25" customHeight="1" x14ac:dyDescent="0.3">
      <c r="A190" s="117"/>
      <c r="B190" s="117"/>
      <c r="C190" s="47"/>
      <c r="D190" s="17" t="s">
        <v>136</v>
      </c>
      <c r="E190" s="36">
        <f>+F190+G190</f>
        <v>1930</v>
      </c>
      <c r="F190" s="36">
        <f t="shared" si="111"/>
        <v>492</v>
      </c>
      <c r="G190" s="36">
        <f t="shared" si="111"/>
        <v>1438</v>
      </c>
      <c r="H190" s="36">
        <f>+I190+J190</f>
        <v>488</v>
      </c>
      <c r="I190" s="36">
        <f>SUM(I191:I192)</f>
        <v>123</v>
      </c>
      <c r="J190" s="36">
        <f>SUM(J191:J192)</f>
        <v>365</v>
      </c>
      <c r="K190" s="36">
        <f>+L190+M190</f>
        <v>488</v>
      </c>
      <c r="L190" s="36">
        <f>SUM(L191:L192)</f>
        <v>123</v>
      </c>
      <c r="M190" s="36">
        <f>SUM(M191:M192)</f>
        <v>365</v>
      </c>
      <c r="N190" s="36">
        <f>+O190+P190</f>
        <v>488</v>
      </c>
      <c r="O190" s="36">
        <f>SUM(O191:O192)</f>
        <v>123</v>
      </c>
      <c r="P190" s="36">
        <f>SUM(P191:P192)</f>
        <v>365</v>
      </c>
      <c r="Q190" s="36">
        <f t="shared" si="98"/>
        <v>466</v>
      </c>
      <c r="R190" s="36">
        <f>SUM(R191:R192)</f>
        <v>123</v>
      </c>
      <c r="S190" s="36">
        <f>SUM(S191:S192)</f>
        <v>343</v>
      </c>
    </row>
    <row r="191" spans="1:19" x14ac:dyDescent="0.3">
      <c r="A191" s="118"/>
      <c r="B191" s="118"/>
      <c r="C191" s="48" t="s">
        <v>68</v>
      </c>
      <c r="D191" s="27" t="s">
        <v>67</v>
      </c>
      <c r="E191" s="37">
        <f>+F191+G191</f>
        <v>1700</v>
      </c>
      <c r="F191" s="37">
        <f t="shared" si="111"/>
        <v>400</v>
      </c>
      <c r="G191" s="37">
        <f t="shared" si="111"/>
        <v>1300</v>
      </c>
      <c r="H191" s="37">
        <f>+I191+J191</f>
        <v>430</v>
      </c>
      <c r="I191" s="37">
        <v>100</v>
      </c>
      <c r="J191" s="37">
        <v>330</v>
      </c>
      <c r="K191" s="37">
        <f>+L191+M191</f>
        <v>430</v>
      </c>
      <c r="L191" s="37">
        <v>100</v>
      </c>
      <c r="M191" s="37">
        <v>330</v>
      </c>
      <c r="N191" s="37">
        <f>+O191+P191</f>
        <v>430</v>
      </c>
      <c r="O191" s="37">
        <v>100</v>
      </c>
      <c r="P191" s="37">
        <v>330</v>
      </c>
      <c r="Q191" s="37">
        <f t="shared" si="98"/>
        <v>410</v>
      </c>
      <c r="R191" s="37">
        <v>100</v>
      </c>
      <c r="S191" s="37">
        <v>310</v>
      </c>
    </row>
    <row r="192" spans="1:19" ht="37.5" x14ac:dyDescent="0.3">
      <c r="A192" s="118"/>
      <c r="B192" s="118"/>
      <c r="C192" s="48" t="s">
        <v>69</v>
      </c>
      <c r="D192" s="27" t="s">
        <v>8</v>
      </c>
      <c r="E192" s="37">
        <f t="shared" ref="E192" si="112">+F192+G192</f>
        <v>230</v>
      </c>
      <c r="F192" s="37">
        <f t="shared" si="111"/>
        <v>92</v>
      </c>
      <c r="G192" s="37">
        <f t="shared" si="111"/>
        <v>138</v>
      </c>
      <c r="H192" s="37">
        <f t="shared" ref="H192" si="113">+I192+J192</f>
        <v>58</v>
      </c>
      <c r="I192" s="37">
        <v>23</v>
      </c>
      <c r="J192" s="37">
        <v>35</v>
      </c>
      <c r="K192" s="37">
        <f t="shared" ref="K192" si="114">+L192+M192</f>
        <v>58</v>
      </c>
      <c r="L192" s="37">
        <v>23</v>
      </c>
      <c r="M192" s="37">
        <v>35</v>
      </c>
      <c r="N192" s="37">
        <f t="shared" ref="N192" si="115">+O192+P192</f>
        <v>58</v>
      </c>
      <c r="O192" s="37">
        <v>23</v>
      </c>
      <c r="P192" s="37">
        <v>35</v>
      </c>
      <c r="Q192" s="37">
        <f t="shared" ref="Q192" si="116">+R192+S192</f>
        <v>56</v>
      </c>
      <c r="R192" s="37">
        <v>23</v>
      </c>
      <c r="S192" s="37">
        <v>33</v>
      </c>
    </row>
    <row r="193" spans="1:19" ht="39" customHeight="1" x14ac:dyDescent="0.3">
      <c r="A193" s="118"/>
      <c r="B193" s="118"/>
      <c r="C193" s="48"/>
      <c r="D193" s="17" t="s">
        <v>19</v>
      </c>
      <c r="E193" s="36">
        <f t="shared" ref="E193:E208" si="117">+F193+G193</f>
        <v>2060</v>
      </c>
      <c r="F193" s="36">
        <f t="shared" si="111"/>
        <v>510</v>
      </c>
      <c r="G193" s="36">
        <f t="shared" si="111"/>
        <v>1550</v>
      </c>
      <c r="H193" s="36">
        <f t="shared" ref="H193:H208" si="118">+I193+J193</f>
        <v>535</v>
      </c>
      <c r="I193" s="36">
        <f>SUM(I194:I196)</f>
        <v>135</v>
      </c>
      <c r="J193" s="36">
        <f>SUM(J194:J196)</f>
        <v>400</v>
      </c>
      <c r="K193" s="36">
        <f>+L193+M193</f>
        <v>515</v>
      </c>
      <c r="L193" s="36">
        <f>SUM(L194:L196)</f>
        <v>125</v>
      </c>
      <c r="M193" s="36">
        <f>SUM(M194:M196)</f>
        <v>390</v>
      </c>
      <c r="N193" s="36">
        <f>+O193+P193</f>
        <v>515</v>
      </c>
      <c r="O193" s="36">
        <f>SUM(O194:O196)</f>
        <v>125</v>
      </c>
      <c r="P193" s="36">
        <f>SUM(P194:P196)</f>
        <v>390</v>
      </c>
      <c r="Q193" s="36">
        <f>+R193+S193</f>
        <v>495</v>
      </c>
      <c r="R193" s="36">
        <f>SUM(R194:R196)</f>
        <v>125</v>
      </c>
      <c r="S193" s="36">
        <f>SUM(S194:S196)</f>
        <v>370</v>
      </c>
    </row>
    <row r="194" spans="1:19" x14ac:dyDescent="0.3">
      <c r="A194" s="118"/>
      <c r="B194" s="118"/>
      <c r="C194" s="48" t="s">
        <v>26</v>
      </c>
      <c r="D194" s="15" t="s">
        <v>20</v>
      </c>
      <c r="E194" s="37">
        <f t="shared" si="117"/>
        <v>1640</v>
      </c>
      <c r="F194" s="37">
        <f t="shared" si="111"/>
        <v>370</v>
      </c>
      <c r="G194" s="37">
        <f t="shared" si="111"/>
        <v>1270</v>
      </c>
      <c r="H194" s="37">
        <f t="shared" si="118"/>
        <v>430</v>
      </c>
      <c r="I194" s="37">
        <v>100</v>
      </c>
      <c r="J194" s="37">
        <v>330</v>
      </c>
      <c r="K194" s="37">
        <f t="shared" ref="K194:K208" si="119">+L194+M194</f>
        <v>410</v>
      </c>
      <c r="L194" s="37">
        <v>90</v>
      </c>
      <c r="M194" s="37">
        <v>320</v>
      </c>
      <c r="N194" s="37">
        <f t="shared" ref="N194:N208" si="120">+O194+P194</f>
        <v>410</v>
      </c>
      <c r="O194" s="37">
        <v>90</v>
      </c>
      <c r="P194" s="37">
        <v>320</v>
      </c>
      <c r="Q194" s="37">
        <f t="shared" ref="Q194:Q208" si="121">+R194+S194</f>
        <v>390</v>
      </c>
      <c r="R194" s="37">
        <v>90</v>
      </c>
      <c r="S194" s="37">
        <v>300</v>
      </c>
    </row>
    <row r="195" spans="1:19" ht="37.5" x14ac:dyDescent="0.3">
      <c r="A195" s="118"/>
      <c r="B195" s="118"/>
      <c r="C195" s="48" t="s">
        <v>59</v>
      </c>
      <c r="D195" s="28" t="s">
        <v>60</v>
      </c>
      <c r="E195" s="37">
        <f t="shared" si="117"/>
        <v>60</v>
      </c>
      <c r="F195" s="37">
        <f t="shared" si="111"/>
        <v>20</v>
      </c>
      <c r="G195" s="37">
        <f t="shared" si="111"/>
        <v>40</v>
      </c>
      <c r="H195" s="37">
        <f t="shared" si="118"/>
        <v>15</v>
      </c>
      <c r="I195" s="38">
        <v>5</v>
      </c>
      <c r="J195" s="38">
        <v>10</v>
      </c>
      <c r="K195" s="37">
        <f t="shared" si="119"/>
        <v>15</v>
      </c>
      <c r="L195" s="38">
        <v>5</v>
      </c>
      <c r="M195" s="38">
        <v>10</v>
      </c>
      <c r="N195" s="37">
        <f t="shared" si="120"/>
        <v>15</v>
      </c>
      <c r="O195" s="38">
        <v>5</v>
      </c>
      <c r="P195" s="38">
        <v>10</v>
      </c>
      <c r="Q195" s="37">
        <f t="shared" si="121"/>
        <v>15</v>
      </c>
      <c r="R195" s="38">
        <v>5</v>
      </c>
      <c r="S195" s="38">
        <v>10</v>
      </c>
    </row>
    <row r="196" spans="1:19" ht="56.25" x14ac:dyDescent="0.3">
      <c r="A196" s="118"/>
      <c r="B196" s="118"/>
      <c r="C196" s="48" t="s">
        <v>61</v>
      </c>
      <c r="D196" s="15" t="s">
        <v>62</v>
      </c>
      <c r="E196" s="37">
        <f t="shared" si="117"/>
        <v>360</v>
      </c>
      <c r="F196" s="37">
        <f t="shared" si="111"/>
        <v>120</v>
      </c>
      <c r="G196" s="37">
        <f t="shared" si="111"/>
        <v>240</v>
      </c>
      <c r="H196" s="37">
        <f t="shared" si="118"/>
        <v>90</v>
      </c>
      <c r="I196" s="38">
        <v>30</v>
      </c>
      <c r="J196" s="38">
        <v>60</v>
      </c>
      <c r="K196" s="37">
        <f t="shared" si="119"/>
        <v>90</v>
      </c>
      <c r="L196" s="38">
        <v>30</v>
      </c>
      <c r="M196" s="38">
        <v>60</v>
      </c>
      <c r="N196" s="37">
        <f t="shared" si="120"/>
        <v>90</v>
      </c>
      <c r="O196" s="38">
        <v>30</v>
      </c>
      <c r="P196" s="38">
        <v>60</v>
      </c>
      <c r="Q196" s="37">
        <f t="shared" si="121"/>
        <v>90</v>
      </c>
      <c r="R196" s="38">
        <v>30</v>
      </c>
      <c r="S196" s="38">
        <v>60</v>
      </c>
    </row>
    <row r="197" spans="1:19" ht="37.5" x14ac:dyDescent="0.3">
      <c r="A197" s="118"/>
      <c r="B197" s="118"/>
      <c r="C197" s="47"/>
      <c r="D197" s="17" t="s">
        <v>21</v>
      </c>
      <c r="E197" s="36">
        <f t="shared" si="117"/>
        <v>2115</v>
      </c>
      <c r="F197" s="36">
        <f t="shared" si="111"/>
        <v>680</v>
      </c>
      <c r="G197" s="36">
        <f t="shared" si="111"/>
        <v>1435</v>
      </c>
      <c r="H197" s="36">
        <f t="shared" si="118"/>
        <v>530</v>
      </c>
      <c r="I197" s="36">
        <f>SUM(I198:I201)</f>
        <v>170</v>
      </c>
      <c r="J197" s="36">
        <f>SUM(J198:J201)</f>
        <v>360</v>
      </c>
      <c r="K197" s="36">
        <f t="shared" si="119"/>
        <v>530</v>
      </c>
      <c r="L197" s="36">
        <f>SUM(L198:L201)</f>
        <v>170</v>
      </c>
      <c r="M197" s="36">
        <f>SUM(M198:M201)</f>
        <v>360</v>
      </c>
      <c r="N197" s="36">
        <f t="shared" si="120"/>
        <v>530</v>
      </c>
      <c r="O197" s="36">
        <f>SUM(O198:O201)</f>
        <v>170</v>
      </c>
      <c r="P197" s="36">
        <f>SUM(P198:P201)</f>
        <v>360</v>
      </c>
      <c r="Q197" s="36">
        <f t="shared" si="121"/>
        <v>525</v>
      </c>
      <c r="R197" s="36">
        <f>SUM(R198:R201)</f>
        <v>170</v>
      </c>
      <c r="S197" s="36">
        <f>SUM(S198:S201)</f>
        <v>355</v>
      </c>
    </row>
    <row r="198" spans="1:19" x14ac:dyDescent="0.3">
      <c r="A198" s="118"/>
      <c r="B198" s="118"/>
      <c r="C198" s="48" t="s">
        <v>27</v>
      </c>
      <c r="D198" s="2" t="s">
        <v>22</v>
      </c>
      <c r="E198" s="37">
        <f t="shared" si="117"/>
        <v>1500</v>
      </c>
      <c r="F198" s="37">
        <f t="shared" si="111"/>
        <v>440</v>
      </c>
      <c r="G198" s="37">
        <f t="shared" si="111"/>
        <v>1060</v>
      </c>
      <c r="H198" s="37">
        <f t="shared" si="118"/>
        <v>375</v>
      </c>
      <c r="I198" s="38">
        <v>110</v>
      </c>
      <c r="J198" s="38">
        <v>265</v>
      </c>
      <c r="K198" s="37">
        <f t="shared" si="119"/>
        <v>375</v>
      </c>
      <c r="L198" s="38">
        <v>110</v>
      </c>
      <c r="M198" s="38">
        <v>265</v>
      </c>
      <c r="N198" s="37">
        <f t="shared" si="120"/>
        <v>375</v>
      </c>
      <c r="O198" s="38">
        <v>110</v>
      </c>
      <c r="P198" s="38">
        <v>265</v>
      </c>
      <c r="Q198" s="37">
        <f t="shared" si="121"/>
        <v>375</v>
      </c>
      <c r="R198" s="38">
        <v>110</v>
      </c>
      <c r="S198" s="38">
        <v>265</v>
      </c>
    </row>
    <row r="199" spans="1:19" x14ac:dyDescent="0.3">
      <c r="A199" s="118"/>
      <c r="B199" s="118"/>
      <c r="C199" s="48" t="s">
        <v>63</v>
      </c>
      <c r="D199" s="2" t="s">
        <v>64</v>
      </c>
      <c r="E199" s="37">
        <f t="shared" si="117"/>
        <v>215</v>
      </c>
      <c r="F199" s="37">
        <f t="shared" si="111"/>
        <v>80</v>
      </c>
      <c r="G199" s="37">
        <f t="shared" si="111"/>
        <v>135</v>
      </c>
      <c r="H199" s="37">
        <f t="shared" si="118"/>
        <v>55</v>
      </c>
      <c r="I199" s="38">
        <v>20</v>
      </c>
      <c r="J199" s="38">
        <v>35</v>
      </c>
      <c r="K199" s="37">
        <f t="shared" si="119"/>
        <v>55</v>
      </c>
      <c r="L199" s="38">
        <v>20</v>
      </c>
      <c r="M199" s="38">
        <v>35</v>
      </c>
      <c r="N199" s="37">
        <f t="shared" si="120"/>
        <v>55</v>
      </c>
      <c r="O199" s="38">
        <v>20</v>
      </c>
      <c r="P199" s="38">
        <v>35</v>
      </c>
      <c r="Q199" s="37">
        <f t="shared" si="121"/>
        <v>50</v>
      </c>
      <c r="R199" s="38">
        <v>20</v>
      </c>
      <c r="S199" s="38">
        <v>30</v>
      </c>
    </row>
    <row r="200" spans="1:19" x14ac:dyDescent="0.3">
      <c r="A200" s="118"/>
      <c r="B200" s="118"/>
      <c r="C200" s="48" t="s">
        <v>80</v>
      </c>
      <c r="D200" s="2" t="s">
        <v>81</v>
      </c>
      <c r="E200" s="37">
        <f t="shared" si="117"/>
        <v>200</v>
      </c>
      <c r="F200" s="37">
        <f t="shared" si="111"/>
        <v>80</v>
      </c>
      <c r="G200" s="37">
        <f t="shared" si="111"/>
        <v>120</v>
      </c>
      <c r="H200" s="37">
        <f t="shared" si="118"/>
        <v>50</v>
      </c>
      <c r="I200" s="38">
        <v>20</v>
      </c>
      <c r="J200" s="38">
        <v>30</v>
      </c>
      <c r="K200" s="37">
        <f t="shared" si="119"/>
        <v>50</v>
      </c>
      <c r="L200" s="38">
        <v>20</v>
      </c>
      <c r="M200" s="38">
        <v>30</v>
      </c>
      <c r="N200" s="37">
        <f t="shared" si="120"/>
        <v>50</v>
      </c>
      <c r="O200" s="38">
        <v>20</v>
      </c>
      <c r="P200" s="38">
        <v>30</v>
      </c>
      <c r="Q200" s="37">
        <f t="shared" si="121"/>
        <v>50</v>
      </c>
      <c r="R200" s="38">
        <v>20</v>
      </c>
      <c r="S200" s="38">
        <v>30</v>
      </c>
    </row>
    <row r="201" spans="1:19" x14ac:dyDescent="0.3">
      <c r="A201" s="118"/>
      <c r="B201" s="118"/>
      <c r="C201" s="48" t="s">
        <v>82</v>
      </c>
      <c r="D201" s="2" t="s">
        <v>83</v>
      </c>
      <c r="E201" s="37">
        <f t="shared" si="117"/>
        <v>200</v>
      </c>
      <c r="F201" s="37">
        <f t="shared" si="111"/>
        <v>80</v>
      </c>
      <c r="G201" s="37">
        <f t="shared" si="111"/>
        <v>120</v>
      </c>
      <c r="H201" s="37">
        <f t="shared" si="118"/>
        <v>50</v>
      </c>
      <c r="I201" s="38">
        <v>20</v>
      </c>
      <c r="J201" s="38">
        <v>30</v>
      </c>
      <c r="K201" s="37">
        <f t="shared" si="119"/>
        <v>50</v>
      </c>
      <c r="L201" s="38">
        <v>20</v>
      </c>
      <c r="M201" s="38">
        <v>30</v>
      </c>
      <c r="N201" s="37">
        <f t="shared" si="120"/>
        <v>50</v>
      </c>
      <c r="O201" s="38">
        <v>20</v>
      </c>
      <c r="P201" s="38">
        <v>30</v>
      </c>
      <c r="Q201" s="37">
        <f t="shared" si="121"/>
        <v>50</v>
      </c>
      <c r="R201" s="38">
        <v>20</v>
      </c>
      <c r="S201" s="38">
        <v>30</v>
      </c>
    </row>
    <row r="202" spans="1:19" ht="60.75" customHeight="1" x14ac:dyDescent="0.3">
      <c r="A202" s="118"/>
      <c r="B202" s="118"/>
      <c r="C202" s="47"/>
      <c r="D202" s="29" t="s">
        <v>95</v>
      </c>
      <c r="E202" s="36">
        <f t="shared" si="117"/>
        <v>1000</v>
      </c>
      <c r="F202" s="36">
        <f t="shared" si="111"/>
        <v>280</v>
      </c>
      <c r="G202" s="36">
        <f t="shared" si="111"/>
        <v>720</v>
      </c>
      <c r="H202" s="36">
        <f t="shared" si="118"/>
        <v>250</v>
      </c>
      <c r="I202" s="36">
        <f>SUM(I203:I205)</f>
        <v>70</v>
      </c>
      <c r="J202" s="36">
        <f>SUM(J203:J205)</f>
        <v>180</v>
      </c>
      <c r="K202" s="36">
        <f t="shared" si="119"/>
        <v>250</v>
      </c>
      <c r="L202" s="36">
        <f>SUM(L203:L205)</f>
        <v>70</v>
      </c>
      <c r="M202" s="36">
        <f>SUM(M203:M205)</f>
        <v>180</v>
      </c>
      <c r="N202" s="36">
        <f t="shared" si="120"/>
        <v>250</v>
      </c>
      <c r="O202" s="36">
        <f>SUM(O203:O205)</f>
        <v>70</v>
      </c>
      <c r="P202" s="36">
        <f>SUM(P203:P205)</f>
        <v>180</v>
      </c>
      <c r="Q202" s="36">
        <f t="shared" si="121"/>
        <v>250</v>
      </c>
      <c r="R202" s="36">
        <f>SUM(R203:R205)</f>
        <v>70</v>
      </c>
      <c r="S202" s="36">
        <f>SUM(S203:S205)</f>
        <v>180</v>
      </c>
    </row>
    <row r="203" spans="1:19" x14ac:dyDescent="0.3">
      <c r="A203" s="118"/>
      <c r="B203" s="118"/>
      <c r="C203" s="48" t="s">
        <v>100</v>
      </c>
      <c r="D203" s="2" t="s">
        <v>101</v>
      </c>
      <c r="E203" s="37">
        <f t="shared" si="117"/>
        <v>240</v>
      </c>
      <c r="F203" s="37">
        <f t="shared" si="111"/>
        <v>40</v>
      </c>
      <c r="G203" s="37">
        <f t="shared" si="111"/>
        <v>200</v>
      </c>
      <c r="H203" s="37">
        <f t="shared" si="118"/>
        <v>60</v>
      </c>
      <c r="I203" s="38">
        <v>10</v>
      </c>
      <c r="J203" s="38">
        <v>50</v>
      </c>
      <c r="K203" s="37">
        <f t="shared" si="119"/>
        <v>60</v>
      </c>
      <c r="L203" s="38">
        <v>10</v>
      </c>
      <c r="M203" s="38">
        <v>50</v>
      </c>
      <c r="N203" s="37">
        <f t="shared" si="120"/>
        <v>60</v>
      </c>
      <c r="O203" s="38">
        <v>10</v>
      </c>
      <c r="P203" s="38">
        <v>50</v>
      </c>
      <c r="Q203" s="37">
        <f t="shared" si="121"/>
        <v>60</v>
      </c>
      <c r="R203" s="38">
        <v>10</v>
      </c>
      <c r="S203" s="38">
        <v>50</v>
      </c>
    </row>
    <row r="204" spans="1:19" x14ac:dyDescent="0.3">
      <c r="A204" s="118"/>
      <c r="B204" s="118"/>
      <c r="C204" s="48" t="s">
        <v>102</v>
      </c>
      <c r="D204" s="2" t="s">
        <v>103</v>
      </c>
      <c r="E204" s="37">
        <f t="shared" si="117"/>
        <v>240</v>
      </c>
      <c r="F204" s="37">
        <f t="shared" ref="F204:G208" si="122">+I204+L204+O204+R204</f>
        <v>40</v>
      </c>
      <c r="G204" s="37">
        <f t="shared" si="122"/>
        <v>200</v>
      </c>
      <c r="H204" s="37">
        <f t="shared" si="118"/>
        <v>60</v>
      </c>
      <c r="I204" s="38">
        <v>10</v>
      </c>
      <c r="J204" s="38">
        <v>50</v>
      </c>
      <c r="K204" s="37">
        <f t="shared" si="119"/>
        <v>60</v>
      </c>
      <c r="L204" s="38">
        <v>10</v>
      </c>
      <c r="M204" s="38">
        <v>50</v>
      </c>
      <c r="N204" s="37">
        <f t="shared" si="120"/>
        <v>60</v>
      </c>
      <c r="O204" s="38">
        <v>10</v>
      </c>
      <c r="P204" s="38">
        <v>50</v>
      </c>
      <c r="Q204" s="37">
        <f t="shared" si="121"/>
        <v>60</v>
      </c>
      <c r="R204" s="38">
        <v>10</v>
      </c>
      <c r="S204" s="38">
        <v>50</v>
      </c>
    </row>
    <row r="205" spans="1:19" x14ac:dyDescent="0.3">
      <c r="A205" s="118"/>
      <c r="B205" s="118"/>
      <c r="C205" s="48" t="s">
        <v>104</v>
      </c>
      <c r="D205" s="2" t="s">
        <v>105</v>
      </c>
      <c r="E205" s="37">
        <f t="shared" si="117"/>
        <v>520</v>
      </c>
      <c r="F205" s="37">
        <f t="shared" si="122"/>
        <v>200</v>
      </c>
      <c r="G205" s="37">
        <f t="shared" si="122"/>
        <v>320</v>
      </c>
      <c r="H205" s="37">
        <f t="shared" si="118"/>
        <v>130</v>
      </c>
      <c r="I205" s="37">
        <v>50</v>
      </c>
      <c r="J205" s="37">
        <v>80</v>
      </c>
      <c r="K205" s="37">
        <f t="shared" si="119"/>
        <v>130</v>
      </c>
      <c r="L205" s="37">
        <v>50</v>
      </c>
      <c r="M205" s="37">
        <v>80</v>
      </c>
      <c r="N205" s="37">
        <f t="shared" si="120"/>
        <v>130</v>
      </c>
      <c r="O205" s="37">
        <v>50</v>
      </c>
      <c r="P205" s="37">
        <v>80</v>
      </c>
      <c r="Q205" s="37">
        <f t="shared" si="121"/>
        <v>130</v>
      </c>
      <c r="R205" s="37">
        <v>50</v>
      </c>
      <c r="S205" s="37">
        <v>80</v>
      </c>
    </row>
    <row r="206" spans="1:19" x14ac:dyDescent="0.3">
      <c r="A206" s="118"/>
      <c r="B206" s="118"/>
      <c r="C206" s="7"/>
      <c r="D206" s="30" t="s">
        <v>106</v>
      </c>
      <c r="E206" s="36">
        <f t="shared" si="117"/>
        <v>2600</v>
      </c>
      <c r="F206" s="36">
        <f t="shared" si="122"/>
        <v>1500</v>
      </c>
      <c r="G206" s="36">
        <f t="shared" si="122"/>
        <v>1100</v>
      </c>
      <c r="H206" s="36">
        <f t="shared" si="118"/>
        <v>677</v>
      </c>
      <c r="I206" s="36">
        <f>SUM(I207:I208)</f>
        <v>384</v>
      </c>
      <c r="J206" s="36">
        <f>SUM(J207:J208)</f>
        <v>293</v>
      </c>
      <c r="K206" s="36">
        <f t="shared" si="119"/>
        <v>641</v>
      </c>
      <c r="L206" s="36">
        <f>SUM(L207:L208)</f>
        <v>372</v>
      </c>
      <c r="M206" s="36">
        <f>SUM(M207:M208)</f>
        <v>269</v>
      </c>
      <c r="N206" s="36">
        <f t="shared" si="120"/>
        <v>641</v>
      </c>
      <c r="O206" s="36">
        <f>SUM(O207:O208)</f>
        <v>372</v>
      </c>
      <c r="P206" s="36">
        <f>SUM(P207:P208)</f>
        <v>269</v>
      </c>
      <c r="Q206" s="36">
        <f t="shared" si="121"/>
        <v>641</v>
      </c>
      <c r="R206" s="36">
        <f>SUM(R207:R208)</f>
        <v>372</v>
      </c>
      <c r="S206" s="36">
        <f>SUM(S207:S208)</f>
        <v>269</v>
      </c>
    </row>
    <row r="207" spans="1:19" ht="37.5" x14ac:dyDescent="0.3">
      <c r="A207" s="118"/>
      <c r="B207" s="118"/>
      <c r="C207" s="48" t="s">
        <v>107</v>
      </c>
      <c r="D207" s="31" t="s">
        <v>108</v>
      </c>
      <c r="E207" s="37">
        <f t="shared" si="117"/>
        <v>1808</v>
      </c>
      <c r="F207" s="37">
        <f t="shared" si="122"/>
        <v>874</v>
      </c>
      <c r="G207" s="37">
        <f t="shared" si="122"/>
        <v>934</v>
      </c>
      <c r="H207" s="37">
        <f t="shared" si="118"/>
        <v>464</v>
      </c>
      <c r="I207" s="38">
        <v>220</v>
      </c>
      <c r="J207" s="38">
        <v>244</v>
      </c>
      <c r="K207" s="37">
        <f t="shared" si="119"/>
        <v>448</v>
      </c>
      <c r="L207" s="38">
        <v>218</v>
      </c>
      <c r="M207" s="38">
        <v>230</v>
      </c>
      <c r="N207" s="37">
        <f t="shared" si="120"/>
        <v>448</v>
      </c>
      <c r="O207" s="38">
        <v>218</v>
      </c>
      <c r="P207" s="38">
        <v>230</v>
      </c>
      <c r="Q207" s="37">
        <f t="shared" si="121"/>
        <v>448</v>
      </c>
      <c r="R207" s="38">
        <v>218</v>
      </c>
      <c r="S207" s="38">
        <v>230</v>
      </c>
    </row>
    <row r="208" spans="1:19" x14ac:dyDescent="0.3">
      <c r="A208" s="119"/>
      <c r="B208" s="119"/>
      <c r="C208" s="48" t="s">
        <v>111</v>
      </c>
      <c r="D208" s="33" t="s">
        <v>112</v>
      </c>
      <c r="E208" s="37">
        <f t="shared" si="117"/>
        <v>792</v>
      </c>
      <c r="F208" s="37">
        <f t="shared" si="122"/>
        <v>626</v>
      </c>
      <c r="G208" s="37">
        <f t="shared" si="122"/>
        <v>166</v>
      </c>
      <c r="H208" s="37">
        <f t="shared" si="118"/>
        <v>213</v>
      </c>
      <c r="I208" s="38">
        <v>164</v>
      </c>
      <c r="J208" s="38">
        <v>49</v>
      </c>
      <c r="K208" s="37">
        <f t="shared" si="119"/>
        <v>193</v>
      </c>
      <c r="L208" s="38">
        <v>154</v>
      </c>
      <c r="M208" s="38">
        <v>39</v>
      </c>
      <c r="N208" s="37">
        <f t="shared" si="120"/>
        <v>193</v>
      </c>
      <c r="O208" s="38">
        <v>154</v>
      </c>
      <c r="P208" s="38">
        <v>39</v>
      </c>
      <c r="Q208" s="37">
        <f t="shared" si="121"/>
        <v>193</v>
      </c>
      <c r="R208" s="38">
        <v>154</v>
      </c>
      <c r="S208" s="38">
        <v>39</v>
      </c>
    </row>
    <row r="209" spans="1:19" x14ac:dyDescent="0.3">
      <c r="A209" s="8">
        <v>21</v>
      </c>
      <c r="B209" s="8">
        <v>197</v>
      </c>
      <c r="C209" s="8"/>
      <c r="D209" s="21" t="s">
        <v>48</v>
      </c>
      <c r="E209" s="35">
        <f t="shared" ref="E209:E215" si="123">+F209+G209</f>
        <v>34339</v>
      </c>
      <c r="F209" s="35">
        <f t="shared" si="99"/>
        <v>14287</v>
      </c>
      <c r="G209" s="35">
        <f t="shared" ref="G209:G227" si="124">+J209+M209+P209+S209</f>
        <v>20052</v>
      </c>
      <c r="H209" s="35">
        <f t="shared" ref="H209:H215" si="125">+I209+J209</f>
        <v>8707</v>
      </c>
      <c r="I209" s="78">
        <f>+I210+I211+I212</f>
        <v>3574</v>
      </c>
      <c r="J209" s="78">
        <f>+J210+J211+J212</f>
        <v>5133</v>
      </c>
      <c r="K209" s="35">
        <f t="shared" si="61"/>
        <v>8544</v>
      </c>
      <c r="L209" s="78">
        <f>+L210+L211+L212</f>
        <v>3571</v>
      </c>
      <c r="M209" s="78">
        <f>+M210+M211+M212</f>
        <v>4973</v>
      </c>
      <c r="N209" s="35">
        <f t="shared" si="83"/>
        <v>8544</v>
      </c>
      <c r="O209" s="78">
        <f>+O210+O211+O212</f>
        <v>3571</v>
      </c>
      <c r="P209" s="78">
        <f>+P210+P211+P212</f>
        <v>4973</v>
      </c>
      <c r="Q209" s="35">
        <f t="shared" ref="Q209:Q229" si="126">+R209+S209</f>
        <v>8544</v>
      </c>
      <c r="R209" s="78">
        <f>+R210+R211+R212</f>
        <v>3571</v>
      </c>
      <c r="S209" s="78">
        <f>+S210+S211+S212</f>
        <v>4973</v>
      </c>
    </row>
    <row r="210" spans="1:19" ht="76.5" customHeight="1" x14ac:dyDescent="0.3">
      <c r="A210" s="117"/>
      <c r="B210" s="47"/>
      <c r="C210" s="10" t="s">
        <v>138</v>
      </c>
      <c r="D210" s="17" t="s">
        <v>139</v>
      </c>
      <c r="E210" s="36">
        <f t="shared" si="123"/>
        <v>4394</v>
      </c>
      <c r="F210" s="36">
        <f t="shared" si="99"/>
        <v>2197</v>
      </c>
      <c r="G210" s="36">
        <f t="shared" si="124"/>
        <v>2197</v>
      </c>
      <c r="H210" s="36">
        <f t="shared" si="125"/>
        <v>1100</v>
      </c>
      <c r="I210" s="77">
        <v>550</v>
      </c>
      <c r="J210" s="77">
        <v>550</v>
      </c>
      <c r="K210" s="36">
        <f t="shared" si="61"/>
        <v>1098</v>
      </c>
      <c r="L210" s="77">
        <v>549</v>
      </c>
      <c r="M210" s="77">
        <v>549</v>
      </c>
      <c r="N210" s="36">
        <f t="shared" si="83"/>
        <v>1098</v>
      </c>
      <c r="O210" s="77">
        <v>549</v>
      </c>
      <c r="P210" s="77">
        <v>549</v>
      </c>
      <c r="Q210" s="36">
        <f t="shared" si="126"/>
        <v>1098</v>
      </c>
      <c r="R210" s="77">
        <v>549</v>
      </c>
      <c r="S210" s="77">
        <v>549</v>
      </c>
    </row>
    <row r="211" spans="1:19" ht="76.5" customHeight="1" x14ac:dyDescent="0.3">
      <c r="A211" s="118"/>
      <c r="B211" s="13"/>
      <c r="C211" s="10" t="s">
        <v>140</v>
      </c>
      <c r="D211" s="17" t="s">
        <v>141</v>
      </c>
      <c r="E211" s="36">
        <f t="shared" si="123"/>
        <v>11225</v>
      </c>
      <c r="F211" s="36">
        <f t="shared" si="99"/>
        <v>4500</v>
      </c>
      <c r="G211" s="36">
        <f t="shared" si="124"/>
        <v>6725</v>
      </c>
      <c r="H211" s="36">
        <f t="shared" si="125"/>
        <v>2807</v>
      </c>
      <c r="I211" s="77">
        <v>1125</v>
      </c>
      <c r="J211" s="77">
        <v>1682</v>
      </c>
      <c r="K211" s="36">
        <f t="shared" si="61"/>
        <v>2806</v>
      </c>
      <c r="L211" s="77">
        <f>I211</f>
        <v>1125</v>
      </c>
      <c r="M211" s="77">
        <v>1681</v>
      </c>
      <c r="N211" s="36">
        <f t="shared" si="83"/>
        <v>2806</v>
      </c>
      <c r="O211" s="77">
        <f>L211</f>
        <v>1125</v>
      </c>
      <c r="P211" s="77">
        <v>1681</v>
      </c>
      <c r="Q211" s="36">
        <f t="shared" si="126"/>
        <v>2806</v>
      </c>
      <c r="R211" s="77">
        <f>O211</f>
        <v>1125</v>
      </c>
      <c r="S211" s="77">
        <v>1681</v>
      </c>
    </row>
    <row r="212" spans="1:19" x14ac:dyDescent="0.3">
      <c r="A212" s="118"/>
      <c r="B212" s="117"/>
      <c r="C212" s="7"/>
      <c r="D212" s="30" t="s">
        <v>106</v>
      </c>
      <c r="E212" s="36">
        <f t="shared" si="123"/>
        <v>18720</v>
      </c>
      <c r="F212" s="36">
        <f t="shared" si="99"/>
        <v>7590</v>
      </c>
      <c r="G212" s="36">
        <f t="shared" si="124"/>
        <v>11130</v>
      </c>
      <c r="H212" s="36">
        <f t="shared" si="125"/>
        <v>4800</v>
      </c>
      <c r="I212" s="36">
        <f>SUM(I213:I215)</f>
        <v>1899</v>
      </c>
      <c r="J212" s="36">
        <f>SUM(J213:J215)</f>
        <v>2901</v>
      </c>
      <c r="K212" s="36">
        <f t="shared" si="61"/>
        <v>4640</v>
      </c>
      <c r="L212" s="36">
        <f>SUM(L213:L215)</f>
        <v>1897</v>
      </c>
      <c r="M212" s="36">
        <f>SUM(M213:M215)</f>
        <v>2743</v>
      </c>
      <c r="N212" s="36">
        <f t="shared" si="83"/>
        <v>4640</v>
      </c>
      <c r="O212" s="36">
        <f>SUM(O213:O215)</f>
        <v>1897</v>
      </c>
      <c r="P212" s="36">
        <f>SUM(P213:P215)</f>
        <v>2743</v>
      </c>
      <c r="Q212" s="36">
        <f t="shared" si="126"/>
        <v>4640</v>
      </c>
      <c r="R212" s="36">
        <f>SUM(R213:R215)</f>
        <v>1897</v>
      </c>
      <c r="S212" s="36">
        <f>SUM(S213:S215)</f>
        <v>2743</v>
      </c>
    </row>
    <row r="213" spans="1:19" ht="37.5" x14ac:dyDescent="0.3">
      <c r="A213" s="118"/>
      <c r="B213" s="118"/>
      <c r="C213" s="48" t="s">
        <v>107</v>
      </c>
      <c r="D213" s="31" t="s">
        <v>108</v>
      </c>
      <c r="E213" s="37">
        <f t="shared" si="123"/>
        <v>2772</v>
      </c>
      <c r="F213" s="37">
        <f t="shared" si="99"/>
        <v>1386</v>
      </c>
      <c r="G213" s="37">
        <f t="shared" si="124"/>
        <v>1386</v>
      </c>
      <c r="H213" s="37">
        <f t="shared" si="125"/>
        <v>696</v>
      </c>
      <c r="I213" s="38">
        <v>348</v>
      </c>
      <c r="J213" s="38">
        <v>348</v>
      </c>
      <c r="K213" s="37">
        <f t="shared" si="61"/>
        <v>692</v>
      </c>
      <c r="L213" s="38">
        <v>346</v>
      </c>
      <c r="M213" s="38">
        <v>346</v>
      </c>
      <c r="N213" s="37">
        <f t="shared" si="83"/>
        <v>692</v>
      </c>
      <c r="O213" s="38">
        <v>346</v>
      </c>
      <c r="P213" s="38">
        <v>346</v>
      </c>
      <c r="Q213" s="37">
        <f t="shared" si="126"/>
        <v>692</v>
      </c>
      <c r="R213" s="38">
        <v>346</v>
      </c>
      <c r="S213" s="38">
        <v>346</v>
      </c>
    </row>
    <row r="214" spans="1:19" ht="37.5" x14ac:dyDescent="0.3">
      <c r="A214" s="118"/>
      <c r="B214" s="118"/>
      <c r="C214" s="47" t="s">
        <v>109</v>
      </c>
      <c r="D214" s="32" t="s">
        <v>110</v>
      </c>
      <c r="E214" s="37">
        <f t="shared" si="123"/>
        <v>13140</v>
      </c>
      <c r="F214" s="37">
        <f t="shared" si="99"/>
        <v>4800</v>
      </c>
      <c r="G214" s="37">
        <f t="shared" si="124"/>
        <v>8340</v>
      </c>
      <c r="H214" s="37">
        <f t="shared" si="125"/>
        <v>3402</v>
      </c>
      <c r="I214" s="38">
        <v>1200</v>
      </c>
      <c r="J214" s="38">
        <v>2202</v>
      </c>
      <c r="K214" s="37">
        <f t="shared" si="61"/>
        <v>3246</v>
      </c>
      <c r="L214" s="38">
        <v>1200</v>
      </c>
      <c r="M214" s="38">
        <v>2046</v>
      </c>
      <c r="N214" s="37">
        <f t="shared" si="83"/>
        <v>3246</v>
      </c>
      <c r="O214" s="38">
        <v>1200</v>
      </c>
      <c r="P214" s="38">
        <v>2046</v>
      </c>
      <c r="Q214" s="37">
        <f t="shared" si="126"/>
        <v>3246</v>
      </c>
      <c r="R214" s="38">
        <v>1200</v>
      </c>
      <c r="S214" s="38">
        <v>2046</v>
      </c>
    </row>
    <row r="215" spans="1:19" x14ac:dyDescent="0.3">
      <c r="A215" s="119"/>
      <c r="B215" s="119"/>
      <c r="C215" s="48" t="s">
        <v>111</v>
      </c>
      <c r="D215" s="33" t="s">
        <v>112</v>
      </c>
      <c r="E215" s="37">
        <f t="shared" si="123"/>
        <v>2808</v>
      </c>
      <c r="F215" s="37">
        <f t="shared" si="99"/>
        <v>1404</v>
      </c>
      <c r="G215" s="37">
        <f t="shared" si="124"/>
        <v>1404</v>
      </c>
      <c r="H215" s="37">
        <f t="shared" si="125"/>
        <v>702</v>
      </c>
      <c r="I215" s="38">
        <v>351</v>
      </c>
      <c r="J215" s="38">
        <v>351</v>
      </c>
      <c r="K215" s="37">
        <f t="shared" si="61"/>
        <v>702</v>
      </c>
      <c r="L215" s="38">
        <v>351</v>
      </c>
      <c r="M215" s="38">
        <v>351</v>
      </c>
      <c r="N215" s="37">
        <f t="shared" si="83"/>
        <v>702</v>
      </c>
      <c r="O215" s="38">
        <v>351</v>
      </c>
      <c r="P215" s="38">
        <v>351</v>
      </c>
      <c r="Q215" s="37">
        <f t="shared" si="126"/>
        <v>702</v>
      </c>
      <c r="R215" s="38">
        <v>351</v>
      </c>
      <c r="S215" s="38">
        <v>351</v>
      </c>
    </row>
    <row r="216" spans="1:19" x14ac:dyDescent="0.3">
      <c r="A216" s="8">
        <v>22</v>
      </c>
      <c r="B216" s="25">
        <v>205</v>
      </c>
      <c r="C216" s="25"/>
      <c r="D216" s="26" t="s">
        <v>49</v>
      </c>
      <c r="E216" s="96">
        <f t="shared" ref="E216:E217" si="127">+F216+G216</f>
        <v>700</v>
      </c>
      <c r="F216" s="96">
        <f t="shared" ref="F216:F222" si="128">+I216+L216+O216+R216</f>
        <v>348</v>
      </c>
      <c r="G216" s="96">
        <f t="shared" si="124"/>
        <v>352</v>
      </c>
      <c r="H216" s="96">
        <f t="shared" ref="H216:H217" si="129">+I216+J216</f>
        <v>175</v>
      </c>
      <c r="I216" s="96">
        <f>+I217</f>
        <v>87</v>
      </c>
      <c r="J216" s="96">
        <f>+J217</f>
        <v>88</v>
      </c>
      <c r="K216" s="96">
        <f t="shared" si="61"/>
        <v>175</v>
      </c>
      <c r="L216" s="96">
        <f>+L217</f>
        <v>87</v>
      </c>
      <c r="M216" s="96">
        <f>+M217</f>
        <v>88</v>
      </c>
      <c r="N216" s="96">
        <f t="shared" si="83"/>
        <v>175</v>
      </c>
      <c r="O216" s="96">
        <f>+O217</f>
        <v>87</v>
      </c>
      <c r="P216" s="96">
        <f>+P217</f>
        <v>88</v>
      </c>
      <c r="Q216" s="96">
        <f t="shared" si="126"/>
        <v>175</v>
      </c>
      <c r="R216" s="96">
        <f>+R217</f>
        <v>87</v>
      </c>
      <c r="S216" s="96">
        <f>+S217</f>
        <v>88</v>
      </c>
    </row>
    <row r="217" spans="1:19" ht="56.25" x14ac:dyDescent="0.3">
      <c r="A217" s="47"/>
      <c r="B217" s="24"/>
      <c r="C217" s="48" t="s">
        <v>65</v>
      </c>
      <c r="D217" s="84" t="s">
        <v>66</v>
      </c>
      <c r="E217" s="97">
        <f t="shared" si="127"/>
        <v>700</v>
      </c>
      <c r="F217" s="97">
        <f t="shared" si="128"/>
        <v>348</v>
      </c>
      <c r="G217" s="97">
        <f t="shared" si="124"/>
        <v>352</v>
      </c>
      <c r="H217" s="97">
        <f t="shared" si="129"/>
        <v>175</v>
      </c>
      <c r="I217" s="98">
        <v>87</v>
      </c>
      <c r="J217" s="98">
        <v>88</v>
      </c>
      <c r="K217" s="97">
        <f t="shared" si="61"/>
        <v>175</v>
      </c>
      <c r="L217" s="98">
        <v>87</v>
      </c>
      <c r="M217" s="98">
        <v>88</v>
      </c>
      <c r="N217" s="97">
        <f t="shared" si="83"/>
        <v>175</v>
      </c>
      <c r="O217" s="98">
        <v>87</v>
      </c>
      <c r="P217" s="98">
        <v>88</v>
      </c>
      <c r="Q217" s="97">
        <f t="shared" si="126"/>
        <v>175</v>
      </c>
      <c r="R217" s="98">
        <v>87</v>
      </c>
      <c r="S217" s="98">
        <v>88</v>
      </c>
    </row>
    <row r="218" spans="1:19" x14ac:dyDescent="0.3">
      <c r="A218" s="8">
        <v>23</v>
      </c>
      <c r="B218" s="8">
        <v>219</v>
      </c>
      <c r="C218" s="8"/>
      <c r="D218" s="26" t="s">
        <v>50</v>
      </c>
      <c r="E218" s="35">
        <f>+F218+G218</f>
        <v>5500</v>
      </c>
      <c r="F218" s="35">
        <f t="shared" si="128"/>
        <v>1571</v>
      </c>
      <c r="G218" s="35">
        <f t="shared" si="124"/>
        <v>3929</v>
      </c>
      <c r="H218" s="35">
        <f>+I218+J218</f>
        <v>1387</v>
      </c>
      <c r="I218" s="35">
        <f>+I219</f>
        <v>398</v>
      </c>
      <c r="J218" s="35">
        <f>+J219</f>
        <v>989</v>
      </c>
      <c r="K218" s="35">
        <f>+L218+M218</f>
        <v>1365</v>
      </c>
      <c r="L218" s="35">
        <f>+L219</f>
        <v>390</v>
      </c>
      <c r="M218" s="35">
        <f>+M219</f>
        <v>975</v>
      </c>
      <c r="N218" s="35">
        <f>+O218+P218</f>
        <v>1365</v>
      </c>
      <c r="O218" s="35">
        <f>+O219</f>
        <v>390</v>
      </c>
      <c r="P218" s="35">
        <f>+P219</f>
        <v>975</v>
      </c>
      <c r="Q218" s="35">
        <f t="shared" si="126"/>
        <v>1383</v>
      </c>
      <c r="R218" s="35">
        <f>+R219</f>
        <v>393</v>
      </c>
      <c r="S218" s="35">
        <f>+S219</f>
        <v>990</v>
      </c>
    </row>
    <row r="219" spans="1:19" x14ac:dyDescent="0.3">
      <c r="A219" s="117"/>
      <c r="B219" s="120"/>
      <c r="C219" s="7"/>
      <c r="D219" s="30" t="s">
        <v>106</v>
      </c>
      <c r="E219" s="36">
        <f t="shared" ref="E219:E222" si="130">+F219+G219</f>
        <v>5500</v>
      </c>
      <c r="F219" s="36">
        <f t="shared" si="128"/>
        <v>1571</v>
      </c>
      <c r="G219" s="36">
        <f t="shared" si="124"/>
        <v>3929</v>
      </c>
      <c r="H219" s="36">
        <f t="shared" ref="H219:H222" si="131">+I219+J219</f>
        <v>1387</v>
      </c>
      <c r="I219" s="36">
        <f>SUM(I220:I222)</f>
        <v>398</v>
      </c>
      <c r="J219" s="36">
        <f>SUM(J220:J222)</f>
        <v>989</v>
      </c>
      <c r="K219" s="36">
        <f t="shared" ref="K219:K222" si="132">+L219+M219</f>
        <v>1365</v>
      </c>
      <c r="L219" s="36">
        <f>SUM(L220:L222)</f>
        <v>390</v>
      </c>
      <c r="M219" s="36">
        <f>SUM(M220:M222)</f>
        <v>975</v>
      </c>
      <c r="N219" s="36">
        <f t="shared" ref="N219:N222" si="133">+O219+P219</f>
        <v>1365</v>
      </c>
      <c r="O219" s="36">
        <f>SUM(O220:O222)</f>
        <v>390</v>
      </c>
      <c r="P219" s="36">
        <f>SUM(P220:P222)</f>
        <v>975</v>
      </c>
      <c r="Q219" s="36">
        <f t="shared" si="126"/>
        <v>1383</v>
      </c>
      <c r="R219" s="36">
        <f>SUM(R220:R222)</f>
        <v>393</v>
      </c>
      <c r="S219" s="36">
        <f>SUM(S220:S222)</f>
        <v>990</v>
      </c>
    </row>
    <row r="220" spans="1:19" ht="37.5" x14ac:dyDescent="0.3">
      <c r="A220" s="118"/>
      <c r="B220" s="120"/>
      <c r="C220" s="48" t="s">
        <v>107</v>
      </c>
      <c r="D220" s="31" t="s">
        <v>108</v>
      </c>
      <c r="E220" s="37">
        <f t="shared" si="130"/>
        <v>3615</v>
      </c>
      <c r="F220" s="37">
        <f t="shared" si="128"/>
        <v>790</v>
      </c>
      <c r="G220" s="37">
        <f t="shared" si="124"/>
        <v>2825</v>
      </c>
      <c r="H220" s="37">
        <v>199</v>
      </c>
      <c r="I220" s="38">
        <v>199</v>
      </c>
      <c r="J220" s="38">
        <v>711</v>
      </c>
      <c r="K220" s="37">
        <f t="shared" si="132"/>
        <v>898</v>
      </c>
      <c r="L220" s="38">
        <v>196</v>
      </c>
      <c r="M220" s="38">
        <v>702</v>
      </c>
      <c r="N220" s="37">
        <f t="shared" si="133"/>
        <v>898</v>
      </c>
      <c r="O220" s="38">
        <v>196</v>
      </c>
      <c r="P220" s="38">
        <v>702</v>
      </c>
      <c r="Q220" s="37">
        <f t="shared" si="126"/>
        <v>909</v>
      </c>
      <c r="R220" s="38">
        <v>199</v>
      </c>
      <c r="S220" s="38">
        <v>710</v>
      </c>
    </row>
    <row r="221" spans="1:19" ht="37.5" x14ac:dyDescent="0.3">
      <c r="A221" s="118"/>
      <c r="B221" s="120"/>
      <c r="C221" s="47" t="s">
        <v>109</v>
      </c>
      <c r="D221" s="32" t="s">
        <v>110</v>
      </c>
      <c r="E221" s="37">
        <f t="shared" si="130"/>
        <v>1571</v>
      </c>
      <c r="F221" s="37">
        <f t="shared" si="128"/>
        <v>624</v>
      </c>
      <c r="G221" s="37">
        <f t="shared" si="124"/>
        <v>947</v>
      </c>
      <c r="H221" s="37">
        <f t="shared" si="131"/>
        <v>397</v>
      </c>
      <c r="I221" s="38">
        <v>159</v>
      </c>
      <c r="J221" s="38">
        <v>238</v>
      </c>
      <c r="K221" s="37">
        <f t="shared" si="132"/>
        <v>389</v>
      </c>
      <c r="L221" s="38">
        <v>155</v>
      </c>
      <c r="M221" s="38">
        <v>234</v>
      </c>
      <c r="N221" s="37">
        <f t="shared" si="133"/>
        <v>389</v>
      </c>
      <c r="O221" s="38">
        <v>155</v>
      </c>
      <c r="P221" s="38">
        <v>234</v>
      </c>
      <c r="Q221" s="37">
        <f t="shared" si="126"/>
        <v>396</v>
      </c>
      <c r="R221" s="38">
        <v>155</v>
      </c>
      <c r="S221" s="38">
        <v>241</v>
      </c>
    </row>
    <row r="222" spans="1:19" x14ac:dyDescent="0.3">
      <c r="A222" s="119"/>
      <c r="B222" s="120"/>
      <c r="C222" s="48" t="s">
        <v>111</v>
      </c>
      <c r="D222" s="33" t="s">
        <v>112</v>
      </c>
      <c r="E222" s="37">
        <f t="shared" si="130"/>
        <v>314</v>
      </c>
      <c r="F222" s="37">
        <f t="shared" si="128"/>
        <v>157</v>
      </c>
      <c r="G222" s="37">
        <f t="shared" si="124"/>
        <v>157</v>
      </c>
      <c r="H222" s="37">
        <f t="shared" si="131"/>
        <v>80</v>
      </c>
      <c r="I222" s="38">
        <v>40</v>
      </c>
      <c r="J222" s="38">
        <v>40</v>
      </c>
      <c r="K222" s="37">
        <f t="shared" si="132"/>
        <v>78</v>
      </c>
      <c r="L222" s="38">
        <v>39</v>
      </c>
      <c r="M222" s="38">
        <v>39</v>
      </c>
      <c r="N222" s="37">
        <f t="shared" si="133"/>
        <v>78</v>
      </c>
      <c r="O222" s="38">
        <v>39</v>
      </c>
      <c r="P222" s="38">
        <v>39</v>
      </c>
      <c r="Q222" s="37">
        <f t="shared" si="126"/>
        <v>78</v>
      </c>
      <c r="R222" s="38">
        <v>39</v>
      </c>
      <c r="S222" s="38">
        <v>39</v>
      </c>
    </row>
    <row r="223" spans="1:19" x14ac:dyDescent="0.3">
      <c r="A223" s="8">
        <v>24</v>
      </c>
      <c r="B223" s="8">
        <v>225</v>
      </c>
      <c r="C223" s="8"/>
      <c r="D223" s="21" t="s">
        <v>51</v>
      </c>
      <c r="E223" s="35">
        <f>+F223+G223</f>
        <v>3742</v>
      </c>
      <c r="F223" s="35">
        <f t="shared" ref="F223:G262" si="134">+I223+L223+O223+R223</f>
        <v>1180</v>
      </c>
      <c r="G223" s="35">
        <f t="shared" si="124"/>
        <v>2562</v>
      </c>
      <c r="H223" s="35">
        <f>+I223+J223</f>
        <v>430</v>
      </c>
      <c r="I223" s="35">
        <f>+I224+I226</f>
        <v>110</v>
      </c>
      <c r="J223" s="35">
        <f>+J224+J226</f>
        <v>320</v>
      </c>
      <c r="K223" s="35">
        <f>+L223+M223</f>
        <v>460</v>
      </c>
      <c r="L223" s="35">
        <f>+L224+L226</f>
        <v>120</v>
      </c>
      <c r="M223" s="35">
        <f>+M224+M226</f>
        <v>340</v>
      </c>
      <c r="N223" s="35">
        <f>+O223+P223</f>
        <v>860</v>
      </c>
      <c r="O223" s="35">
        <f>+O224+O226</f>
        <v>320</v>
      </c>
      <c r="P223" s="35">
        <f>+P224+P226</f>
        <v>540</v>
      </c>
      <c r="Q223" s="35">
        <f t="shared" si="126"/>
        <v>1992</v>
      </c>
      <c r="R223" s="35">
        <f>+R224+R226</f>
        <v>630</v>
      </c>
      <c r="S223" s="35">
        <f>+S224+S226</f>
        <v>1362</v>
      </c>
    </row>
    <row r="224" spans="1:19" ht="41.25" customHeight="1" x14ac:dyDescent="0.3">
      <c r="A224" s="117"/>
      <c r="B224" s="120"/>
      <c r="C224" s="48"/>
      <c r="D224" s="17" t="s">
        <v>19</v>
      </c>
      <c r="E224" s="36">
        <f t="shared" ref="E224:E227" si="135">+F224+G224</f>
        <v>3500</v>
      </c>
      <c r="F224" s="36">
        <f t="shared" si="134"/>
        <v>1100</v>
      </c>
      <c r="G224" s="36">
        <f t="shared" si="124"/>
        <v>2400</v>
      </c>
      <c r="H224" s="36">
        <f t="shared" ref="H224:H227" si="136">+I224+J224</f>
        <v>400</v>
      </c>
      <c r="I224" s="36">
        <f>SUM(I225:I225)</f>
        <v>100</v>
      </c>
      <c r="J224" s="36">
        <f>SUM(J225:J225)</f>
        <v>300</v>
      </c>
      <c r="K224" s="36">
        <f>+L224+M224</f>
        <v>400</v>
      </c>
      <c r="L224" s="36">
        <f>SUM(L225:L225)</f>
        <v>100</v>
      </c>
      <c r="M224" s="36">
        <f>SUM(M225:M225)</f>
        <v>300</v>
      </c>
      <c r="N224" s="36">
        <f>+O224+P224</f>
        <v>800</v>
      </c>
      <c r="O224" s="36">
        <f>SUM(O225:O225)</f>
        <v>300</v>
      </c>
      <c r="P224" s="36">
        <f>SUM(P225:P225)</f>
        <v>500</v>
      </c>
      <c r="Q224" s="36">
        <f t="shared" si="126"/>
        <v>1900</v>
      </c>
      <c r="R224" s="36">
        <f>SUM(R225:R225)</f>
        <v>600</v>
      </c>
      <c r="S224" s="36">
        <f>SUM(S225:S225)</f>
        <v>1300</v>
      </c>
    </row>
    <row r="225" spans="1:19" x14ac:dyDescent="0.3">
      <c r="A225" s="118"/>
      <c r="B225" s="120"/>
      <c r="C225" s="48" t="s">
        <v>26</v>
      </c>
      <c r="D225" s="15" t="s">
        <v>20</v>
      </c>
      <c r="E225" s="37">
        <f t="shared" si="135"/>
        <v>3500</v>
      </c>
      <c r="F225" s="37">
        <f t="shared" si="134"/>
        <v>1100</v>
      </c>
      <c r="G225" s="37">
        <f t="shared" si="124"/>
        <v>2400</v>
      </c>
      <c r="H225" s="37">
        <f t="shared" si="136"/>
        <v>400</v>
      </c>
      <c r="I225" s="37">
        <v>100</v>
      </c>
      <c r="J225" s="37">
        <v>300</v>
      </c>
      <c r="K225" s="37">
        <f t="shared" ref="K225:K227" si="137">+L225+M225</f>
        <v>400</v>
      </c>
      <c r="L225" s="37">
        <v>100</v>
      </c>
      <c r="M225" s="37">
        <v>300</v>
      </c>
      <c r="N225" s="37">
        <f t="shared" ref="N225:N227" si="138">+O225+P225</f>
        <v>800</v>
      </c>
      <c r="O225" s="37">
        <v>300</v>
      </c>
      <c r="P225" s="37">
        <v>500</v>
      </c>
      <c r="Q225" s="37">
        <f t="shared" si="126"/>
        <v>1900</v>
      </c>
      <c r="R225" s="37">
        <v>600</v>
      </c>
      <c r="S225" s="37">
        <v>1300</v>
      </c>
    </row>
    <row r="226" spans="1:19" ht="37.5" x14ac:dyDescent="0.3">
      <c r="A226" s="118"/>
      <c r="B226" s="120"/>
      <c r="C226" s="47"/>
      <c r="D226" s="17" t="s">
        <v>21</v>
      </c>
      <c r="E226" s="36">
        <f t="shared" si="135"/>
        <v>242</v>
      </c>
      <c r="F226" s="36">
        <f t="shared" si="134"/>
        <v>80</v>
      </c>
      <c r="G226" s="36">
        <f t="shared" si="124"/>
        <v>162</v>
      </c>
      <c r="H226" s="36">
        <f t="shared" si="136"/>
        <v>30</v>
      </c>
      <c r="I226" s="36">
        <f>SUM(I227:I227)</f>
        <v>10</v>
      </c>
      <c r="J226" s="36">
        <f>SUM(J227:J227)</f>
        <v>20</v>
      </c>
      <c r="K226" s="36">
        <f t="shared" si="137"/>
        <v>60</v>
      </c>
      <c r="L226" s="36">
        <f>SUM(L227:L227)</f>
        <v>20</v>
      </c>
      <c r="M226" s="36">
        <f>SUM(M227:M227)</f>
        <v>40</v>
      </c>
      <c r="N226" s="36">
        <f t="shared" si="138"/>
        <v>60</v>
      </c>
      <c r="O226" s="36">
        <f>SUM(O227:O227)</f>
        <v>20</v>
      </c>
      <c r="P226" s="36">
        <f>SUM(P227:P227)</f>
        <v>40</v>
      </c>
      <c r="Q226" s="36">
        <f t="shared" si="126"/>
        <v>92</v>
      </c>
      <c r="R226" s="36">
        <f>SUM(R227:R227)</f>
        <v>30</v>
      </c>
      <c r="S226" s="36">
        <f>SUM(S227:S227)</f>
        <v>62</v>
      </c>
    </row>
    <row r="227" spans="1:19" x14ac:dyDescent="0.3">
      <c r="A227" s="119"/>
      <c r="B227" s="120"/>
      <c r="C227" s="48" t="s">
        <v>27</v>
      </c>
      <c r="D227" s="2" t="s">
        <v>22</v>
      </c>
      <c r="E227" s="37">
        <f t="shared" si="135"/>
        <v>242</v>
      </c>
      <c r="F227" s="37">
        <f t="shared" si="134"/>
        <v>80</v>
      </c>
      <c r="G227" s="37">
        <f t="shared" si="124"/>
        <v>162</v>
      </c>
      <c r="H227" s="37">
        <f t="shared" si="136"/>
        <v>30</v>
      </c>
      <c r="I227" s="38">
        <v>10</v>
      </c>
      <c r="J227" s="38">
        <v>20</v>
      </c>
      <c r="K227" s="37">
        <f t="shared" si="137"/>
        <v>60</v>
      </c>
      <c r="L227" s="38">
        <v>20</v>
      </c>
      <c r="M227" s="38">
        <v>40</v>
      </c>
      <c r="N227" s="37">
        <f t="shared" si="138"/>
        <v>60</v>
      </c>
      <c r="O227" s="38">
        <v>20</v>
      </c>
      <c r="P227" s="38">
        <v>40</v>
      </c>
      <c r="Q227" s="37">
        <f t="shared" si="126"/>
        <v>92</v>
      </c>
      <c r="R227" s="38">
        <v>30</v>
      </c>
      <c r="S227" s="38">
        <v>62</v>
      </c>
    </row>
    <row r="228" spans="1:19" ht="37.5" x14ac:dyDescent="0.3">
      <c r="A228" s="8">
        <v>25</v>
      </c>
      <c r="B228" s="8">
        <v>226</v>
      </c>
      <c r="C228" s="8"/>
      <c r="D228" s="21" t="s">
        <v>52</v>
      </c>
      <c r="E228" s="91">
        <f>+F228+G228</f>
        <v>5400</v>
      </c>
      <c r="F228" s="91">
        <f t="shared" si="134"/>
        <v>2396</v>
      </c>
      <c r="G228" s="91">
        <f t="shared" si="134"/>
        <v>3004</v>
      </c>
      <c r="H228" s="91">
        <f>+I228+J228</f>
        <v>1730</v>
      </c>
      <c r="I228" s="91">
        <f>+I229</f>
        <v>785</v>
      </c>
      <c r="J228" s="91">
        <f>+J229</f>
        <v>945</v>
      </c>
      <c r="K228" s="91">
        <f>+L228+M228</f>
        <v>1402</v>
      </c>
      <c r="L228" s="91">
        <f>+L229</f>
        <v>627</v>
      </c>
      <c r="M228" s="91">
        <f>+M229</f>
        <v>775</v>
      </c>
      <c r="N228" s="91">
        <f>+O228+P228</f>
        <v>1234</v>
      </c>
      <c r="O228" s="91">
        <f>+O229</f>
        <v>535</v>
      </c>
      <c r="P228" s="91">
        <f>+P229</f>
        <v>699</v>
      </c>
      <c r="Q228" s="91">
        <f t="shared" si="126"/>
        <v>1034</v>
      </c>
      <c r="R228" s="91">
        <f>+R229</f>
        <v>449</v>
      </c>
      <c r="S228" s="91">
        <f>+S229</f>
        <v>585</v>
      </c>
    </row>
    <row r="229" spans="1:19" ht="36.75" customHeight="1" x14ac:dyDescent="0.3">
      <c r="A229" s="117"/>
      <c r="B229" s="120"/>
      <c r="C229" s="48"/>
      <c r="D229" s="17" t="s">
        <v>19</v>
      </c>
      <c r="E229" s="89">
        <f t="shared" ref="E229:E233" si="139">+F229+G229</f>
        <v>5400</v>
      </c>
      <c r="F229" s="89">
        <f t="shared" si="134"/>
        <v>2396</v>
      </c>
      <c r="G229" s="89">
        <f t="shared" si="134"/>
        <v>3004</v>
      </c>
      <c r="H229" s="89">
        <f t="shared" ref="H229:H233" si="140">+I229+J229</f>
        <v>1730</v>
      </c>
      <c r="I229" s="89">
        <f>SUM(I230:I233)</f>
        <v>785</v>
      </c>
      <c r="J229" s="89">
        <f>SUM(J230:J233)</f>
        <v>945</v>
      </c>
      <c r="K229" s="89">
        <f>+L229+M229</f>
        <v>1402</v>
      </c>
      <c r="L229" s="89">
        <f>SUM(L230:L233)</f>
        <v>627</v>
      </c>
      <c r="M229" s="89">
        <f>SUM(M230:M233)</f>
        <v>775</v>
      </c>
      <c r="N229" s="89">
        <f>+O229+P229</f>
        <v>1234</v>
      </c>
      <c r="O229" s="89">
        <f>SUM(O230:O233)</f>
        <v>535</v>
      </c>
      <c r="P229" s="89">
        <f>SUM(P230:P233)</f>
        <v>699</v>
      </c>
      <c r="Q229" s="89">
        <f t="shared" si="126"/>
        <v>1034</v>
      </c>
      <c r="R229" s="89">
        <f>SUM(R230:R233)</f>
        <v>449</v>
      </c>
      <c r="S229" s="89">
        <f>SUM(S230:S233)</f>
        <v>585</v>
      </c>
    </row>
    <row r="230" spans="1:19" x14ac:dyDescent="0.3">
      <c r="A230" s="118"/>
      <c r="B230" s="120"/>
      <c r="C230" s="48" t="s">
        <v>26</v>
      </c>
      <c r="D230" s="28" t="s">
        <v>20</v>
      </c>
      <c r="E230" s="90">
        <f t="shared" si="139"/>
        <v>1272</v>
      </c>
      <c r="F230" s="90">
        <f t="shared" si="134"/>
        <v>502</v>
      </c>
      <c r="G230" s="90">
        <f t="shared" si="134"/>
        <v>770</v>
      </c>
      <c r="H230" s="90">
        <f t="shared" si="140"/>
        <v>440</v>
      </c>
      <c r="I230" s="111">
        <v>180</v>
      </c>
      <c r="J230" s="111">
        <v>260</v>
      </c>
      <c r="K230" s="90">
        <f t="shared" ref="K230:K233" si="141">+L230+M230</f>
        <v>410</v>
      </c>
      <c r="L230" s="99">
        <v>160</v>
      </c>
      <c r="M230" s="99">
        <v>250</v>
      </c>
      <c r="N230" s="90">
        <f t="shared" ref="N230:N233" si="142">+O230+P230</f>
        <v>350</v>
      </c>
      <c r="O230" s="99">
        <v>140</v>
      </c>
      <c r="P230" s="99">
        <v>210</v>
      </c>
      <c r="Q230" s="90">
        <f t="shared" ref="Q230:Q233" si="143">+R230+S230</f>
        <v>72</v>
      </c>
      <c r="R230" s="99">
        <v>22</v>
      </c>
      <c r="S230" s="99">
        <v>50</v>
      </c>
    </row>
    <row r="231" spans="1:19" ht="37.5" x14ac:dyDescent="0.3">
      <c r="A231" s="118"/>
      <c r="B231" s="120"/>
      <c r="C231" s="48" t="s">
        <v>59</v>
      </c>
      <c r="D231" s="28" t="s">
        <v>60</v>
      </c>
      <c r="E231" s="90">
        <f t="shared" si="139"/>
        <v>1300</v>
      </c>
      <c r="F231" s="90">
        <f t="shared" si="134"/>
        <v>590</v>
      </c>
      <c r="G231" s="90">
        <f t="shared" si="134"/>
        <v>710</v>
      </c>
      <c r="H231" s="90">
        <f t="shared" si="140"/>
        <v>400</v>
      </c>
      <c r="I231" s="111">
        <v>190</v>
      </c>
      <c r="J231" s="111">
        <v>210</v>
      </c>
      <c r="K231" s="90">
        <f t="shared" si="141"/>
        <v>280</v>
      </c>
      <c r="L231" s="99">
        <v>140</v>
      </c>
      <c r="M231" s="99">
        <v>140</v>
      </c>
      <c r="N231" s="90">
        <f t="shared" si="142"/>
        <v>280</v>
      </c>
      <c r="O231" s="99">
        <v>120</v>
      </c>
      <c r="P231" s="99">
        <v>160</v>
      </c>
      <c r="Q231" s="90">
        <f t="shared" si="143"/>
        <v>340</v>
      </c>
      <c r="R231" s="99">
        <v>140</v>
      </c>
      <c r="S231" s="99">
        <v>200</v>
      </c>
    </row>
    <row r="232" spans="1:19" ht="37.5" x14ac:dyDescent="0.3">
      <c r="A232" s="118"/>
      <c r="B232" s="120"/>
      <c r="C232" s="48" t="s">
        <v>74</v>
      </c>
      <c r="D232" s="28" t="s">
        <v>75</v>
      </c>
      <c r="E232" s="90">
        <f t="shared" si="139"/>
        <v>734</v>
      </c>
      <c r="F232" s="90">
        <f t="shared" si="134"/>
        <v>349</v>
      </c>
      <c r="G232" s="90">
        <f t="shared" si="134"/>
        <v>385</v>
      </c>
      <c r="H232" s="90">
        <f t="shared" si="140"/>
        <v>310</v>
      </c>
      <c r="I232" s="111">
        <v>150</v>
      </c>
      <c r="J232" s="111">
        <v>160</v>
      </c>
      <c r="K232" s="90">
        <f t="shared" si="141"/>
        <v>162</v>
      </c>
      <c r="L232" s="99">
        <v>77</v>
      </c>
      <c r="M232" s="99">
        <v>85</v>
      </c>
      <c r="N232" s="90">
        <f t="shared" si="142"/>
        <v>100</v>
      </c>
      <c r="O232" s="99">
        <v>45</v>
      </c>
      <c r="P232" s="99">
        <v>55</v>
      </c>
      <c r="Q232" s="90">
        <f t="shared" si="143"/>
        <v>162</v>
      </c>
      <c r="R232" s="99">
        <v>77</v>
      </c>
      <c r="S232" s="99">
        <v>85</v>
      </c>
    </row>
    <row r="233" spans="1:19" ht="56.25" x14ac:dyDescent="0.3">
      <c r="A233" s="119"/>
      <c r="B233" s="120"/>
      <c r="C233" s="48" t="s">
        <v>61</v>
      </c>
      <c r="D233" s="28" t="s">
        <v>62</v>
      </c>
      <c r="E233" s="90">
        <f t="shared" si="139"/>
        <v>2094</v>
      </c>
      <c r="F233" s="90">
        <f t="shared" si="134"/>
        <v>955</v>
      </c>
      <c r="G233" s="90">
        <f t="shared" si="134"/>
        <v>1139</v>
      </c>
      <c r="H233" s="90">
        <f t="shared" si="140"/>
        <v>580</v>
      </c>
      <c r="I233" s="111">
        <v>265</v>
      </c>
      <c r="J233" s="111">
        <v>315</v>
      </c>
      <c r="K233" s="90">
        <f t="shared" si="141"/>
        <v>550</v>
      </c>
      <c r="L233" s="99">
        <v>250</v>
      </c>
      <c r="M233" s="99">
        <v>300</v>
      </c>
      <c r="N233" s="90">
        <f t="shared" si="142"/>
        <v>504</v>
      </c>
      <c r="O233" s="99">
        <v>230</v>
      </c>
      <c r="P233" s="99">
        <v>274</v>
      </c>
      <c r="Q233" s="90">
        <f t="shared" si="143"/>
        <v>460</v>
      </c>
      <c r="R233" s="111">
        <v>210</v>
      </c>
      <c r="S233" s="111">
        <v>250</v>
      </c>
    </row>
    <row r="234" spans="1:19" x14ac:dyDescent="0.3">
      <c r="A234" s="8">
        <v>26</v>
      </c>
      <c r="B234" s="8">
        <v>227</v>
      </c>
      <c r="C234" s="8"/>
      <c r="D234" s="21" t="s">
        <v>53</v>
      </c>
      <c r="E234" s="91">
        <f>+F234+G234</f>
        <v>49635</v>
      </c>
      <c r="F234" s="91">
        <f t="shared" si="134"/>
        <v>12298</v>
      </c>
      <c r="G234" s="91">
        <f>+J234+M234+P234+S234</f>
        <v>37337</v>
      </c>
      <c r="H234" s="91">
        <f>+I234+J234</f>
        <v>12407</v>
      </c>
      <c r="I234" s="91">
        <f>+I235+I238+I243+I248+I254</f>
        <v>3074</v>
      </c>
      <c r="J234" s="91">
        <f>+J235+J238+J243+J248+J254</f>
        <v>9333</v>
      </c>
      <c r="K234" s="91">
        <f>+L234+M234</f>
        <v>12408</v>
      </c>
      <c r="L234" s="91">
        <f>+L235+L238+L243+L248+L254</f>
        <v>3074</v>
      </c>
      <c r="M234" s="91">
        <f>+M235+M238+M243+M248+M254</f>
        <v>9334</v>
      </c>
      <c r="N234" s="91">
        <f>+O234+P234</f>
        <v>12409</v>
      </c>
      <c r="O234" s="91">
        <f>+O235+O238+O243+O248+O254</f>
        <v>3074</v>
      </c>
      <c r="P234" s="91">
        <f>+P235+P238+P243+P248+P254</f>
        <v>9335</v>
      </c>
      <c r="Q234" s="91">
        <f>+R234+S234</f>
        <v>12411</v>
      </c>
      <c r="R234" s="91">
        <f>+R235+R238+R243+R248+R254</f>
        <v>3076</v>
      </c>
      <c r="S234" s="91">
        <f>+S235+S238+S243+S248+S254</f>
        <v>9335</v>
      </c>
    </row>
    <row r="235" spans="1:19" ht="19.5" customHeight="1" x14ac:dyDescent="0.3">
      <c r="A235" s="117"/>
      <c r="B235" s="117"/>
      <c r="C235" s="47"/>
      <c r="D235" s="17" t="s">
        <v>136</v>
      </c>
      <c r="E235" s="36">
        <f>+F235+G235</f>
        <v>1854</v>
      </c>
      <c r="F235" s="36">
        <f t="shared" si="134"/>
        <v>437</v>
      </c>
      <c r="G235" s="36">
        <f>+J235+M235+P235+S235</f>
        <v>1417</v>
      </c>
      <c r="H235" s="36">
        <f>+I235+J235</f>
        <v>463</v>
      </c>
      <c r="I235" s="36">
        <f>SUM(I236:I237)</f>
        <v>109</v>
      </c>
      <c r="J235" s="36">
        <f>SUM(J236:J237)</f>
        <v>354</v>
      </c>
      <c r="K235" s="36">
        <f>+L235+M235</f>
        <v>463</v>
      </c>
      <c r="L235" s="36">
        <f>SUM(L236:L237)</f>
        <v>109</v>
      </c>
      <c r="M235" s="36">
        <f>SUM(M236:M237)</f>
        <v>354</v>
      </c>
      <c r="N235" s="36">
        <f>+O235+P235</f>
        <v>464</v>
      </c>
      <c r="O235" s="36">
        <f>SUM(O236:O237)</f>
        <v>109</v>
      </c>
      <c r="P235" s="36">
        <f>SUM(P236:P237)</f>
        <v>355</v>
      </c>
      <c r="Q235" s="36">
        <f>+R235+S235</f>
        <v>464</v>
      </c>
      <c r="R235" s="36">
        <f>SUM(R236:R237)</f>
        <v>110</v>
      </c>
      <c r="S235" s="36">
        <f>SUM(S236:S237)</f>
        <v>354</v>
      </c>
    </row>
    <row r="236" spans="1:19" x14ac:dyDescent="0.3">
      <c r="A236" s="118"/>
      <c r="B236" s="118"/>
      <c r="C236" s="48" t="s">
        <v>68</v>
      </c>
      <c r="D236" s="27" t="s">
        <v>67</v>
      </c>
      <c r="E236" s="90">
        <f>+F236+G236</f>
        <v>1604</v>
      </c>
      <c r="F236" s="90">
        <f t="shared" si="134"/>
        <v>385</v>
      </c>
      <c r="G236" s="90">
        <f t="shared" si="134"/>
        <v>1219</v>
      </c>
      <c r="H236" s="90">
        <f>+I236+J236</f>
        <v>401</v>
      </c>
      <c r="I236" s="90">
        <v>96</v>
      </c>
      <c r="J236" s="90">
        <v>305</v>
      </c>
      <c r="K236" s="90">
        <f>+L236+M236</f>
        <v>401</v>
      </c>
      <c r="L236" s="90">
        <v>96</v>
      </c>
      <c r="M236" s="90">
        <v>305</v>
      </c>
      <c r="N236" s="90">
        <f>+O236+P236</f>
        <v>401</v>
      </c>
      <c r="O236" s="90">
        <v>96</v>
      </c>
      <c r="P236" s="90">
        <v>305</v>
      </c>
      <c r="Q236" s="90">
        <f>+R236+S236</f>
        <v>401</v>
      </c>
      <c r="R236" s="90">
        <v>97</v>
      </c>
      <c r="S236" s="90">
        <v>304</v>
      </c>
    </row>
    <row r="237" spans="1:19" ht="37.5" x14ac:dyDescent="0.3">
      <c r="A237" s="118"/>
      <c r="B237" s="118"/>
      <c r="C237" s="48" t="s">
        <v>69</v>
      </c>
      <c r="D237" s="27" t="s">
        <v>8</v>
      </c>
      <c r="E237" s="90">
        <f t="shared" ref="E237" si="144">+F237+G237</f>
        <v>250</v>
      </c>
      <c r="F237" s="90">
        <f t="shared" si="134"/>
        <v>52</v>
      </c>
      <c r="G237" s="90">
        <f t="shared" si="134"/>
        <v>198</v>
      </c>
      <c r="H237" s="90">
        <f t="shared" ref="H237" si="145">+I237+J237</f>
        <v>62</v>
      </c>
      <c r="I237" s="90">
        <v>13</v>
      </c>
      <c r="J237" s="90">
        <v>49</v>
      </c>
      <c r="K237" s="90">
        <f t="shared" ref="K237" si="146">+L237+M237</f>
        <v>62</v>
      </c>
      <c r="L237" s="90">
        <v>13</v>
      </c>
      <c r="M237" s="90">
        <v>49</v>
      </c>
      <c r="N237" s="90">
        <f t="shared" ref="N237" si="147">+O237+P237</f>
        <v>63</v>
      </c>
      <c r="O237" s="90">
        <v>13</v>
      </c>
      <c r="P237" s="90">
        <v>50</v>
      </c>
      <c r="Q237" s="90">
        <f t="shared" ref="Q237" si="148">+R237+S237</f>
        <v>63</v>
      </c>
      <c r="R237" s="90">
        <v>13</v>
      </c>
      <c r="S237" s="90">
        <v>50</v>
      </c>
    </row>
    <row r="238" spans="1:19" ht="40.5" customHeight="1" x14ac:dyDescent="0.3">
      <c r="A238" s="118"/>
      <c r="B238" s="118"/>
      <c r="C238" s="48"/>
      <c r="D238" s="17" t="s">
        <v>19</v>
      </c>
      <c r="E238" s="36">
        <f t="shared" ref="E238:E262" si="149">+F238+G238</f>
        <v>37522</v>
      </c>
      <c r="F238" s="36">
        <f t="shared" si="134"/>
        <v>9000</v>
      </c>
      <c r="G238" s="36">
        <f t="shared" ref="G238:G262" si="150">+J238+M238+P238+S238</f>
        <v>28522</v>
      </c>
      <c r="H238" s="36">
        <f t="shared" ref="H238:H262" si="151">+I238+J238</f>
        <v>9380</v>
      </c>
      <c r="I238" s="36">
        <f>SUM(I239:I242)</f>
        <v>2250</v>
      </c>
      <c r="J238" s="36">
        <f>SUM(J239:J242)</f>
        <v>7130</v>
      </c>
      <c r="K238" s="36">
        <f>+L238+M238</f>
        <v>9381</v>
      </c>
      <c r="L238" s="36">
        <f>SUM(L239:L242)</f>
        <v>2250</v>
      </c>
      <c r="M238" s="36">
        <f>SUM(M239:M242)</f>
        <v>7131</v>
      </c>
      <c r="N238" s="36">
        <f>+O238+P238</f>
        <v>9381</v>
      </c>
      <c r="O238" s="36">
        <f>SUM(O239:O242)</f>
        <v>2250</v>
      </c>
      <c r="P238" s="36">
        <f>SUM(P239:P242)</f>
        <v>7131</v>
      </c>
      <c r="Q238" s="36">
        <f t="shared" ref="Q238:Q262" si="152">+R238+S238</f>
        <v>9380</v>
      </c>
      <c r="R238" s="36">
        <f>SUM(R239:R242)</f>
        <v>2250</v>
      </c>
      <c r="S238" s="36">
        <f>SUM(S239:S242)</f>
        <v>7130</v>
      </c>
    </row>
    <row r="239" spans="1:19" x14ac:dyDescent="0.3">
      <c r="A239" s="118"/>
      <c r="B239" s="118"/>
      <c r="C239" s="48" t="s">
        <v>26</v>
      </c>
      <c r="D239" s="15" t="s">
        <v>20</v>
      </c>
      <c r="E239" s="37">
        <f t="shared" si="149"/>
        <v>22522</v>
      </c>
      <c r="F239" s="37">
        <f t="shared" si="134"/>
        <v>5400</v>
      </c>
      <c r="G239" s="37">
        <f t="shared" si="150"/>
        <v>17122</v>
      </c>
      <c r="H239" s="37">
        <f t="shared" si="151"/>
        <v>5630</v>
      </c>
      <c r="I239" s="37">
        <v>1350</v>
      </c>
      <c r="J239" s="37">
        <v>4280</v>
      </c>
      <c r="K239" s="37">
        <f t="shared" ref="K239:K262" si="153">+L239+M239</f>
        <v>5631</v>
      </c>
      <c r="L239" s="37">
        <v>1350</v>
      </c>
      <c r="M239" s="37">
        <v>4281</v>
      </c>
      <c r="N239" s="37">
        <f t="shared" ref="N239:N241" si="154">+O239+P239</f>
        <v>5631</v>
      </c>
      <c r="O239" s="37">
        <v>1350</v>
      </c>
      <c r="P239" s="37">
        <v>4281</v>
      </c>
      <c r="Q239" s="37">
        <f t="shared" si="152"/>
        <v>5630</v>
      </c>
      <c r="R239" s="37">
        <v>1350</v>
      </c>
      <c r="S239" s="37">
        <v>4280</v>
      </c>
    </row>
    <row r="240" spans="1:19" ht="56.25" x14ac:dyDescent="0.3">
      <c r="A240" s="118"/>
      <c r="B240" s="118"/>
      <c r="C240" s="48" t="s">
        <v>70</v>
      </c>
      <c r="D240" s="15" t="s">
        <v>71</v>
      </c>
      <c r="E240" s="37">
        <f t="shared" si="149"/>
        <v>5000</v>
      </c>
      <c r="F240" s="37">
        <f t="shared" si="134"/>
        <v>1200</v>
      </c>
      <c r="G240" s="37">
        <f t="shared" si="150"/>
        <v>3800</v>
      </c>
      <c r="H240" s="37">
        <f t="shared" si="151"/>
        <v>1250</v>
      </c>
      <c r="I240" s="37">
        <v>300</v>
      </c>
      <c r="J240" s="37">
        <v>950</v>
      </c>
      <c r="K240" s="37">
        <f t="shared" si="153"/>
        <v>1250</v>
      </c>
      <c r="L240" s="37">
        <v>300</v>
      </c>
      <c r="M240" s="37">
        <v>950</v>
      </c>
      <c r="N240" s="37">
        <f t="shared" si="154"/>
        <v>1250</v>
      </c>
      <c r="O240" s="37">
        <v>300</v>
      </c>
      <c r="P240" s="37">
        <v>950</v>
      </c>
      <c r="Q240" s="37">
        <f t="shared" si="152"/>
        <v>1250</v>
      </c>
      <c r="R240" s="37">
        <v>300</v>
      </c>
      <c r="S240" s="37">
        <v>950</v>
      </c>
    </row>
    <row r="241" spans="1:19" ht="56.25" x14ac:dyDescent="0.3">
      <c r="A241" s="118"/>
      <c r="B241" s="118"/>
      <c r="C241" s="48" t="s">
        <v>61</v>
      </c>
      <c r="D241" s="15" t="s">
        <v>62</v>
      </c>
      <c r="E241" s="37">
        <f t="shared" si="149"/>
        <v>5000</v>
      </c>
      <c r="F241" s="37">
        <f t="shared" si="134"/>
        <v>1200</v>
      </c>
      <c r="G241" s="37">
        <f t="shared" si="150"/>
        <v>3800</v>
      </c>
      <c r="H241" s="37">
        <f t="shared" si="151"/>
        <v>1250</v>
      </c>
      <c r="I241" s="38">
        <v>300</v>
      </c>
      <c r="J241" s="38">
        <v>950</v>
      </c>
      <c r="K241" s="37">
        <f t="shared" si="153"/>
        <v>1250</v>
      </c>
      <c r="L241" s="38">
        <v>300</v>
      </c>
      <c r="M241" s="38">
        <v>950</v>
      </c>
      <c r="N241" s="37">
        <f t="shared" si="154"/>
        <v>1250</v>
      </c>
      <c r="O241" s="38">
        <v>300</v>
      </c>
      <c r="P241" s="38">
        <v>950</v>
      </c>
      <c r="Q241" s="37">
        <f t="shared" si="152"/>
        <v>1250</v>
      </c>
      <c r="R241" s="38">
        <v>300</v>
      </c>
      <c r="S241" s="38">
        <v>950</v>
      </c>
    </row>
    <row r="242" spans="1:19" ht="56.25" x14ac:dyDescent="0.3">
      <c r="A242" s="118"/>
      <c r="B242" s="118"/>
      <c r="C242" s="48" t="s">
        <v>78</v>
      </c>
      <c r="D242" s="15" t="s">
        <v>79</v>
      </c>
      <c r="E242" s="37">
        <f t="shared" si="149"/>
        <v>5000</v>
      </c>
      <c r="F242" s="37">
        <f t="shared" si="134"/>
        <v>1200</v>
      </c>
      <c r="G242" s="37">
        <f t="shared" si="150"/>
        <v>3800</v>
      </c>
      <c r="H242" s="37">
        <f t="shared" si="151"/>
        <v>1250</v>
      </c>
      <c r="I242" s="38">
        <v>300</v>
      </c>
      <c r="J242" s="38">
        <v>950</v>
      </c>
      <c r="K242" s="37">
        <f t="shared" si="153"/>
        <v>1250</v>
      </c>
      <c r="L242" s="38">
        <v>300</v>
      </c>
      <c r="M242" s="38">
        <v>950</v>
      </c>
      <c r="N242" s="37">
        <f>+O242+P242</f>
        <v>1250</v>
      </c>
      <c r="O242" s="38">
        <v>300</v>
      </c>
      <c r="P242" s="38">
        <v>950</v>
      </c>
      <c r="Q242" s="37">
        <f t="shared" si="152"/>
        <v>1250</v>
      </c>
      <c r="R242" s="38">
        <v>300</v>
      </c>
      <c r="S242" s="38">
        <v>950</v>
      </c>
    </row>
    <row r="243" spans="1:19" ht="37.5" x14ac:dyDescent="0.3">
      <c r="A243" s="118"/>
      <c r="B243" s="118"/>
      <c r="C243" s="47"/>
      <c r="D243" s="17" t="s">
        <v>21</v>
      </c>
      <c r="E243" s="36">
        <f t="shared" si="149"/>
        <v>8009</v>
      </c>
      <c r="F243" s="36">
        <f t="shared" si="134"/>
        <v>2085</v>
      </c>
      <c r="G243" s="36">
        <f t="shared" si="150"/>
        <v>5924</v>
      </c>
      <c r="H243" s="36">
        <f t="shared" si="151"/>
        <v>2002</v>
      </c>
      <c r="I243" s="36">
        <f>SUM(I244:I247)</f>
        <v>521</v>
      </c>
      <c r="J243" s="36">
        <f>SUM(J244:J247)</f>
        <v>1481</v>
      </c>
      <c r="K243" s="36">
        <f t="shared" si="153"/>
        <v>2002</v>
      </c>
      <c r="L243" s="36">
        <f>SUM(L244:L247)</f>
        <v>521</v>
      </c>
      <c r="M243" s="36">
        <f>SUM(M244:M247)</f>
        <v>1481</v>
      </c>
      <c r="N243" s="36">
        <f t="shared" ref="N243:N259" si="155">+O243+P243</f>
        <v>2001</v>
      </c>
      <c r="O243" s="36">
        <f>SUM(O244:O247)</f>
        <v>521</v>
      </c>
      <c r="P243" s="36">
        <f>SUM(P244:P247)</f>
        <v>1480</v>
      </c>
      <c r="Q243" s="36">
        <f t="shared" si="152"/>
        <v>2004</v>
      </c>
      <c r="R243" s="36">
        <f>SUM(R244:R247)</f>
        <v>522</v>
      </c>
      <c r="S243" s="36">
        <f>SUM(S244:S247)</f>
        <v>1482</v>
      </c>
    </row>
    <row r="244" spans="1:19" x14ac:dyDescent="0.3">
      <c r="A244" s="118"/>
      <c r="B244" s="118"/>
      <c r="C244" s="48" t="s">
        <v>27</v>
      </c>
      <c r="D244" s="2" t="s">
        <v>22</v>
      </c>
      <c r="E244" s="37">
        <f t="shared" si="149"/>
        <v>6809</v>
      </c>
      <c r="F244" s="37">
        <f t="shared" si="134"/>
        <v>1768</v>
      </c>
      <c r="G244" s="37">
        <f t="shared" si="150"/>
        <v>5041</v>
      </c>
      <c r="H244" s="37">
        <f t="shared" si="151"/>
        <v>1702</v>
      </c>
      <c r="I244" s="38">
        <v>442</v>
      </c>
      <c r="J244" s="38">
        <v>1260</v>
      </c>
      <c r="K244" s="37">
        <f t="shared" si="153"/>
        <v>1702</v>
      </c>
      <c r="L244" s="38">
        <v>442</v>
      </c>
      <c r="M244" s="38">
        <v>1260</v>
      </c>
      <c r="N244" s="37">
        <f t="shared" si="155"/>
        <v>1702</v>
      </c>
      <c r="O244" s="38">
        <v>442</v>
      </c>
      <c r="P244" s="38">
        <v>1260</v>
      </c>
      <c r="Q244" s="37">
        <f t="shared" si="152"/>
        <v>1703</v>
      </c>
      <c r="R244" s="38">
        <v>442</v>
      </c>
      <c r="S244" s="38">
        <v>1261</v>
      </c>
    </row>
    <row r="245" spans="1:19" x14ac:dyDescent="0.3">
      <c r="A245" s="118"/>
      <c r="B245" s="118"/>
      <c r="C245" s="48" t="s">
        <v>63</v>
      </c>
      <c r="D245" s="2" t="s">
        <v>64</v>
      </c>
      <c r="E245" s="37">
        <f t="shared" si="149"/>
        <v>420</v>
      </c>
      <c r="F245" s="37">
        <f t="shared" si="134"/>
        <v>110</v>
      </c>
      <c r="G245" s="37">
        <f t="shared" si="150"/>
        <v>310</v>
      </c>
      <c r="H245" s="37">
        <f t="shared" si="151"/>
        <v>105</v>
      </c>
      <c r="I245" s="38">
        <v>27</v>
      </c>
      <c r="J245" s="38">
        <v>78</v>
      </c>
      <c r="K245" s="37">
        <f t="shared" si="153"/>
        <v>105</v>
      </c>
      <c r="L245" s="38">
        <v>28</v>
      </c>
      <c r="M245" s="38">
        <v>77</v>
      </c>
      <c r="N245" s="37">
        <f t="shared" si="155"/>
        <v>105</v>
      </c>
      <c r="O245" s="38">
        <v>28</v>
      </c>
      <c r="P245" s="38">
        <v>77</v>
      </c>
      <c r="Q245" s="37">
        <f t="shared" si="152"/>
        <v>105</v>
      </c>
      <c r="R245" s="38">
        <v>27</v>
      </c>
      <c r="S245" s="38">
        <v>78</v>
      </c>
    </row>
    <row r="246" spans="1:19" x14ac:dyDescent="0.3">
      <c r="A246" s="118"/>
      <c r="B246" s="118"/>
      <c r="C246" s="48" t="s">
        <v>80</v>
      </c>
      <c r="D246" s="2" t="s">
        <v>81</v>
      </c>
      <c r="E246" s="37">
        <f t="shared" si="149"/>
        <v>370</v>
      </c>
      <c r="F246" s="37">
        <f t="shared" si="134"/>
        <v>97</v>
      </c>
      <c r="G246" s="37">
        <f t="shared" si="150"/>
        <v>273</v>
      </c>
      <c r="H246" s="37">
        <f t="shared" si="151"/>
        <v>92</v>
      </c>
      <c r="I246" s="38">
        <v>24</v>
      </c>
      <c r="J246" s="38">
        <v>68</v>
      </c>
      <c r="K246" s="37">
        <f t="shared" si="153"/>
        <v>93</v>
      </c>
      <c r="L246" s="38">
        <v>24</v>
      </c>
      <c r="M246" s="38">
        <v>69</v>
      </c>
      <c r="N246" s="37">
        <f t="shared" si="155"/>
        <v>92</v>
      </c>
      <c r="O246" s="38">
        <v>24</v>
      </c>
      <c r="P246" s="38">
        <v>68</v>
      </c>
      <c r="Q246" s="37">
        <f t="shared" si="152"/>
        <v>93</v>
      </c>
      <c r="R246" s="38">
        <v>25</v>
      </c>
      <c r="S246" s="38">
        <v>68</v>
      </c>
    </row>
    <row r="247" spans="1:19" x14ac:dyDescent="0.3">
      <c r="A247" s="118"/>
      <c r="B247" s="118"/>
      <c r="C247" s="48" t="s">
        <v>82</v>
      </c>
      <c r="D247" s="2" t="s">
        <v>83</v>
      </c>
      <c r="E247" s="37">
        <f t="shared" si="149"/>
        <v>410</v>
      </c>
      <c r="F247" s="37">
        <f t="shared" si="134"/>
        <v>110</v>
      </c>
      <c r="G247" s="37">
        <f t="shared" si="150"/>
        <v>300</v>
      </c>
      <c r="H247" s="37">
        <f t="shared" si="151"/>
        <v>103</v>
      </c>
      <c r="I247" s="38">
        <v>28</v>
      </c>
      <c r="J247" s="38">
        <v>75</v>
      </c>
      <c r="K247" s="37">
        <f t="shared" si="153"/>
        <v>102</v>
      </c>
      <c r="L247" s="38">
        <v>27</v>
      </c>
      <c r="M247" s="38">
        <v>75</v>
      </c>
      <c r="N247" s="37">
        <f t="shared" si="155"/>
        <v>102</v>
      </c>
      <c r="O247" s="38">
        <v>27</v>
      </c>
      <c r="P247" s="38">
        <v>75</v>
      </c>
      <c r="Q247" s="37">
        <f t="shared" si="152"/>
        <v>103</v>
      </c>
      <c r="R247" s="38">
        <v>28</v>
      </c>
      <c r="S247" s="38">
        <v>75</v>
      </c>
    </row>
    <row r="248" spans="1:19" ht="57" customHeight="1" x14ac:dyDescent="0.3">
      <c r="A248" s="118"/>
      <c r="B248" s="118"/>
      <c r="C248" s="47"/>
      <c r="D248" s="29" t="s">
        <v>95</v>
      </c>
      <c r="E248" s="36">
        <f t="shared" si="149"/>
        <v>1000</v>
      </c>
      <c r="F248" s="36">
        <f t="shared" si="134"/>
        <v>260</v>
      </c>
      <c r="G248" s="36">
        <f t="shared" si="150"/>
        <v>740</v>
      </c>
      <c r="H248" s="36">
        <f t="shared" si="151"/>
        <v>250</v>
      </c>
      <c r="I248" s="36">
        <f>SUM(I249:I253)</f>
        <v>65</v>
      </c>
      <c r="J248" s="36">
        <f>SUM(J249:J253)</f>
        <v>185</v>
      </c>
      <c r="K248" s="36">
        <f t="shared" si="153"/>
        <v>250</v>
      </c>
      <c r="L248" s="36">
        <f>SUM(L249:L253)</f>
        <v>65</v>
      </c>
      <c r="M248" s="36">
        <f>SUM(M249:M253)</f>
        <v>185</v>
      </c>
      <c r="N248" s="36">
        <f t="shared" si="155"/>
        <v>250</v>
      </c>
      <c r="O248" s="36">
        <f>SUM(O249:O253)</f>
        <v>65</v>
      </c>
      <c r="P248" s="36">
        <f>SUM(P249:P253)</f>
        <v>185</v>
      </c>
      <c r="Q248" s="36">
        <f t="shared" si="152"/>
        <v>250</v>
      </c>
      <c r="R248" s="36">
        <f>SUM(R249:R253)</f>
        <v>65</v>
      </c>
      <c r="S248" s="36">
        <f>SUM(S249:S253)</f>
        <v>185</v>
      </c>
    </row>
    <row r="249" spans="1:19" x14ac:dyDescent="0.3">
      <c r="A249" s="118"/>
      <c r="B249" s="118"/>
      <c r="C249" s="48" t="s">
        <v>96</v>
      </c>
      <c r="D249" s="2" t="s">
        <v>97</v>
      </c>
      <c r="E249" s="37">
        <f t="shared" si="149"/>
        <v>200</v>
      </c>
      <c r="F249" s="37">
        <f t="shared" si="134"/>
        <v>52</v>
      </c>
      <c r="G249" s="37">
        <f t="shared" si="150"/>
        <v>148</v>
      </c>
      <c r="H249" s="37">
        <f t="shared" si="151"/>
        <v>50</v>
      </c>
      <c r="I249" s="38">
        <v>13</v>
      </c>
      <c r="J249" s="38">
        <v>37</v>
      </c>
      <c r="K249" s="37">
        <f t="shared" si="153"/>
        <v>50</v>
      </c>
      <c r="L249" s="38">
        <v>13</v>
      </c>
      <c r="M249" s="38">
        <v>37</v>
      </c>
      <c r="N249" s="37">
        <f t="shared" si="155"/>
        <v>50</v>
      </c>
      <c r="O249" s="38">
        <v>13</v>
      </c>
      <c r="P249" s="38">
        <v>37</v>
      </c>
      <c r="Q249" s="37">
        <f t="shared" si="152"/>
        <v>50</v>
      </c>
      <c r="R249" s="38">
        <v>13</v>
      </c>
      <c r="S249" s="38">
        <v>37</v>
      </c>
    </row>
    <row r="250" spans="1:19" x14ac:dyDescent="0.3">
      <c r="A250" s="118"/>
      <c r="B250" s="118"/>
      <c r="C250" s="48" t="s">
        <v>98</v>
      </c>
      <c r="D250" s="2" t="s">
        <v>99</v>
      </c>
      <c r="E250" s="37">
        <f t="shared" si="149"/>
        <v>200</v>
      </c>
      <c r="F250" s="37">
        <f t="shared" si="134"/>
        <v>52</v>
      </c>
      <c r="G250" s="37">
        <f t="shared" si="150"/>
        <v>148</v>
      </c>
      <c r="H250" s="37">
        <f t="shared" si="151"/>
        <v>50</v>
      </c>
      <c r="I250" s="38">
        <v>13</v>
      </c>
      <c r="J250" s="38">
        <v>37</v>
      </c>
      <c r="K250" s="37">
        <f t="shared" si="153"/>
        <v>50</v>
      </c>
      <c r="L250" s="38">
        <v>13</v>
      </c>
      <c r="M250" s="38">
        <v>37</v>
      </c>
      <c r="N250" s="37">
        <f t="shared" si="155"/>
        <v>50</v>
      </c>
      <c r="O250" s="38">
        <v>13</v>
      </c>
      <c r="P250" s="38">
        <v>37</v>
      </c>
      <c r="Q250" s="37">
        <f t="shared" si="152"/>
        <v>50</v>
      </c>
      <c r="R250" s="38">
        <v>13</v>
      </c>
      <c r="S250" s="38">
        <v>37</v>
      </c>
    </row>
    <row r="251" spans="1:19" x14ac:dyDescent="0.3">
      <c r="A251" s="118"/>
      <c r="B251" s="118"/>
      <c r="C251" s="48" t="s">
        <v>100</v>
      </c>
      <c r="D251" s="2" t="s">
        <v>101</v>
      </c>
      <c r="E251" s="37">
        <f t="shared" si="149"/>
        <v>200</v>
      </c>
      <c r="F251" s="37">
        <f t="shared" si="134"/>
        <v>52</v>
      </c>
      <c r="G251" s="37">
        <f t="shared" si="150"/>
        <v>148</v>
      </c>
      <c r="H251" s="37">
        <f t="shared" si="151"/>
        <v>50</v>
      </c>
      <c r="I251" s="38">
        <v>13</v>
      </c>
      <c r="J251" s="38">
        <v>37</v>
      </c>
      <c r="K251" s="37">
        <f t="shared" si="153"/>
        <v>50</v>
      </c>
      <c r="L251" s="38">
        <v>13</v>
      </c>
      <c r="M251" s="38">
        <v>37</v>
      </c>
      <c r="N251" s="37">
        <f t="shared" si="155"/>
        <v>50</v>
      </c>
      <c r="O251" s="38">
        <v>13</v>
      </c>
      <c r="P251" s="38">
        <v>37</v>
      </c>
      <c r="Q251" s="37">
        <f t="shared" si="152"/>
        <v>50</v>
      </c>
      <c r="R251" s="38">
        <v>13</v>
      </c>
      <c r="S251" s="38">
        <v>37</v>
      </c>
    </row>
    <row r="252" spans="1:19" x14ac:dyDescent="0.3">
      <c r="A252" s="118"/>
      <c r="B252" s="118"/>
      <c r="C252" s="48" t="s">
        <v>102</v>
      </c>
      <c r="D252" s="2" t="s">
        <v>103</v>
      </c>
      <c r="E252" s="37">
        <f t="shared" si="149"/>
        <v>200</v>
      </c>
      <c r="F252" s="37">
        <f t="shared" si="134"/>
        <v>52</v>
      </c>
      <c r="G252" s="37">
        <f t="shared" si="150"/>
        <v>148</v>
      </c>
      <c r="H252" s="37">
        <f t="shared" si="151"/>
        <v>50</v>
      </c>
      <c r="I252" s="38">
        <v>13</v>
      </c>
      <c r="J252" s="38">
        <v>37</v>
      </c>
      <c r="K252" s="37">
        <f t="shared" si="153"/>
        <v>50</v>
      </c>
      <c r="L252" s="38">
        <v>13</v>
      </c>
      <c r="M252" s="38">
        <v>37</v>
      </c>
      <c r="N252" s="37">
        <f t="shared" si="155"/>
        <v>50</v>
      </c>
      <c r="O252" s="38">
        <v>13</v>
      </c>
      <c r="P252" s="38">
        <v>37</v>
      </c>
      <c r="Q252" s="37">
        <f t="shared" si="152"/>
        <v>50</v>
      </c>
      <c r="R252" s="38">
        <v>13</v>
      </c>
      <c r="S252" s="38">
        <v>37</v>
      </c>
    </row>
    <row r="253" spans="1:19" x14ac:dyDescent="0.3">
      <c r="A253" s="118"/>
      <c r="B253" s="118"/>
      <c r="C253" s="48" t="s">
        <v>104</v>
      </c>
      <c r="D253" s="2" t="s">
        <v>105</v>
      </c>
      <c r="E253" s="37">
        <f t="shared" si="149"/>
        <v>200</v>
      </c>
      <c r="F253" s="37">
        <f t="shared" si="134"/>
        <v>52</v>
      </c>
      <c r="G253" s="37">
        <f t="shared" si="150"/>
        <v>148</v>
      </c>
      <c r="H253" s="37">
        <f t="shared" si="151"/>
        <v>50</v>
      </c>
      <c r="I253" s="38">
        <v>13</v>
      </c>
      <c r="J253" s="38">
        <v>37</v>
      </c>
      <c r="K253" s="37">
        <f t="shared" si="153"/>
        <v>50</v>
      </c>
      <c r="L253" s="38">
        <v>13</v>
      </c>
      <c r="M253" s="38">
        <v>37</v>
      </c>
      <c r="N253" s="37">
        <f t="shared" si="155"/>
        <v>50</v>
      </c>
      <c r="O253" s="38">
        <v>13</v>
      </c>
      <c r="P253" s="38">
        <v>37</v>
      </c>
      <c r="Q253" s="37">
        <f t="shared" si="152"/>
        <v>50</v>
      </c>
      <c r="R253" s="38">
        <v>13</v>
      </c>
      <c r="S253" s="38">
        <v>37</v>
      </c>
    </row>
    <row r="254" spans="1:19" x14ac:dyDescent="0.3">
      <c r="A254" s="118"/>
      <c r="B254" s="118"/>
      <c r="C254" s="7"/>
      <c r="D254" s="30" t="s">
        <v>106</v>
      </c>
      <c r="E254" s="36">
        <f t="shared" si="149"/>
        <v>1250</v>
      </c>
      <c r="F254" s="36">
        <f t="shared" si="134"/>
        <v>516</v>
      </c>
      <c r="G254" s="36">
        <f t="shared" si="150"/>
        <v>734</v>
      </c>
      <c r="H254" s="36">
        <f t="shared" si="151"/>
        <v>312</v>
      </c>
      <c r="I254" s="36">
        <f>SUM(I255:I256)</f>
        <v>129</v>
      </c>
      <c r="J254" s="36">
        <f>SUM(J255:J256)</f>
        <v>183</v>
      </c>
      <c r="K254" s="36">
        <f t="shared" si="153"/>
        <v>312</v>
      </c>
      <c r="L254" s="36">
        <f>SUM(L255:L256)</f>
        <v>129</v>
      </c>
      <c r="M254" s="36">
        <f>SUM(M255:M256)</f>
        <v>183</v>
      </c>
      <c r="N254" s="36">
        <f t="shared" si="155"/>
        <v>313</v>
      </c>
      <c r="O254" s="36">
        <f>SUM(O255:O256)</f>
        <v>129</v>
      </c>
      <c r="P254" s="36">
        <f>SUM(P255:P256)</f>
        <v>184</v>
      </c>
      <c r="Q254" s="36">
        <f t="shared" si="152"/>
        <v>313</v>
      </c>
      <c r="R254" s="36">
        <f>SUM(R255:R256)</f>
        <v>129</v>
      </c>
      <c r="S254" s="36">
        <f>SUM(S255:S256)</f>
        <v>184</v>
      </c>
    </row>
    <row r="255" spans="1:19" ht="37.5" x14ac:dyDescent="0.3">
      <c r="A255" s="118"/>
      <c r="B255" s="118"/>
      <c r="C255" s="48" t="s">
        <v>107</v>
      </c>
      <c r="D255" s="31" t="s">
        <v>108</v>
      </c>
      <c r="E255" s="37">
        <f t="shared" si="149"/>
        <v>936</v>
      </c>
      <c r="F255" s="37">
        <f t="shared" si="134"/>
        <v>300</v>
      </c>
      <c r="G255" s="37">
        <f t="shared" si="150"/>
        <v>636</v>
      </c>
      <c r="H255" s="37">
        <f t="shared" si="151"/>
        <v>234</v>
      </c>
      <c r="I255" s="38">
        <v>75</v>
      </c>
      <c r="J255" s="38">
        <v>159</v>
      </c>
      <c r="K255" s="37">
        <f t="shared" si="153"/>
        <v>234</v>
      </c>
      <c r="L255" s="38">
        <v>75</v>
      </c>
      <c r="M255" s="38">
        <v>159</v>
      </c>
      <c r="N255" s="37">
        <f t="shared" si="155"/>
        <v>234</v>
      </c>
      <c r="O255" s="38">
        <v>75</v>
      </c>
      <c r="P255" s="38">
        <v>159</v>
      </c>
      <c r="Q255" s="37">
        <f t="shared" si="152"/>
        <v>234</v>
      </c>
      <c r="R255" s="38">
        <v>75</v>
      </c>
      <c r="S255" s="38">
        <v>159</v>
      </c>
    </row>
    <row r="256" spans="1:19" x14ac:dyDescent="0.3">
      <c r="A256" s="119"/>
      <c r="B256" s="119"/>
      <c r="C256" s="48" t="s">
        <v>111</v>
      </c>
      <c r="D256" s="33" t="s">
        <v>112</v>
      </c>
      <c r="E256" s="37">
        <f t="shared" si="149"/>
        <v>314</v>
      </c>
      <c r="F256" s="37">
        <f t="shared" si="134"/>
        <v>216</v>
      </c>
      <c r="G256" s="37">
        <f t="shared" si="150"/>
        <v>98</v>
      </c>
      <c r="H256" s="37">
        <f t="shared" si="151"/>
        <v>78</v>
      </c>
      <c r="I256" s="38">
        <v>54</v>
      </c>
      <c r="J256" s="38">
        <v>24</v>
      </c>
      <c r="K256" s="37">
        <f t="shared" si="153"/>
        <v>78</v>
      </c>
      <c r="L256" s="38">
        <v>54</v>
      </c>
      <c r="M256" s="38">
        <v>24</v>
      </c>
      <c r="N256" s="37">
        <f t="shared" si="155"/>
        <v>79</v>
      </c>
      <c r="O256" s="38">
        <v>54</v>
      </c>
      <c r="P256" s="38">
        <v>25</v>
      </c>
      <c r="Q256" s="37">
        <f t="shared" si="152"/>
        <v>79</v>
      </c>
      <c r="R256" s="38">
        <v>54</v>
      </c>
      <c r="S256" s="38">
        <v>25</v>
      </c>
    </row>
    <row r="257" spans="1:19" x14ac:dyDescent="0.3">
      <c r="A257" s="8">
        <v>27</v>
      </c>
      <c r="B257" s="8">
        <v>228</v>
      </c>
      <c r="C257" s="8"/>
      <c r="D257" s="21" t="s">
        <v>54</v>
      </c>
      <c r="E257" s="35">
        <f t="shared" si="149"/>
        <v>1963</v>
      </c>
      <c r="F257" s="35">
        <f t="shared" si="134"/>
        <v>1141</v>
      </c>
      <c r="G257" s="35">
        <f t="shared" si="150"/>
        <v>822</v>
      </c>
      <c r="H257" s="35">
        <f t="shared" si="151"/>
        <v>489</v>
      </c>
      <c r="I257" s="35">
        <f>+I258+I261</f>
        <v>285</v>
      </c>
      <c r="J257" s="35">
        <f>+J258+J261</f>
        <v>204</v>
      </c>
      <c r="K257" s="35">
        <f t="shared" si="153"/>
        <v>492</v>
      </c>
      <c r="L257" s="35">
        <f>+L258+L261</f>
        <v>286</v>
      </c>
      <c r="M257" s="35">
        <f>+M258+M261</f>
        <v>206</v>
      </c>
      <c r="N257" s="35">
        <f t="shared" si="155"/>
        <v>490</v>
      </c>
      <c r="O257" s="35">
        <f>+O258+O261</f>
        <v>284</v>
      </c>
      <c r="P257" s="35">
        <f>+P258+P261</f>
        <v>206</v>
      </c>
      <c r="Q257" s="35">
        <f t="shared" si="152"/>
        <v>492</v>
      </c>
      <c r="R257" s="35">
        <f>+R258+R261</f>
        <v>286</v>
      </c>
      <c r="S257" s="35">
        <f>+S258+S261</f>
        <v>206</v>
      </c>
    </row>
    <row r="258" spans="1:19" ht="38.25" customHeight="1" x14ac:dyDescent="0.3">
      <c r="A258" s="117"/>
      <c r="B258" s="117"/>
      <c r="C258" s="48"/>
      <c r="D258" s="17" t="s">
        <v>19</v>
      </c>
      <c r="E258" s="36">
        <f t="shared" si="149"/>
        <v>1500</v>
      </c>
      <c r="F258" s="36">
        <f t="shared" si="134"/>
        <v>754</v>
      </c>
      <c r="G258" s="36">
        <f t="shared" si="150"/>
        <v>746</v>
      </c>
      <c r="H258" s="36">
        <f t="shared" si="151"/>
        <v>374</v>
      </c>
      <c r="I258" s="36">
        <f>SUM(I259:I260)</f>
        <v>189</v>
      </c>
      <c r="J258" s="36">
        <f>SUM(J259:J260)</f>
        <v>185</v>
      </c>
      <c r="K258" s="36">
        <f t="shared" si="153"/>
        <v>376</v>
      </c>
      <c r="L258" s="36">
        <f>SUM(L259:L260)</f>
        <v>189</v>
      </c>
      <c r="M258" s="36">
        <f>SUM(M259:M260)</f>
        <v>187</v>
      </c>
      <c r="N258" s="36">
        <f t="shared" si="155"/>
        <v>375</v>
      </c>
      <c r="O258" s="36">
        <f>SUM(O259:O260)</f>
        <v>188</v>
      </c>
      <c r="P258" s="36">
        <f>SUM(P259:P260)</f>
        <v>187</v>
      </c>
      <c r="Q258" s="36">
        <f t="shared" si="152"/>
        <v>375</v>
      </c>
      <c r="R258" s="36">
        <f>SUM(R259:R260)</f>
        <v>188</v>
      </c>
      <c r="S258" s="36">
        <f>SUM(S259:S260)</f>
        <v>187</v>
      </c>
    </row>
    <row r="259" spans="1:19" ht="56.25" x14ac:dyDescent="0.3">
      <c r="A259" s="118"/>
      <c r="B259" s="118"/>
      <c r="C259" s="48" t="s">
        <v>61</v>
      </c>
      <c r="D259" s="22" t="s">
        <v>62</v>
      </c>
      <c r="E259" s="37">
        <f t="shared" si="149"/>
        <v>755</v>
      </c>
      <c r="F259" s="37">
        <f t="shared" si="134"/>
        <v>382</v>
      </c>
      <c r="G259" s="37">
        <f t="shared" si="150"/>
        <v>373</v>
      </c>
      <c r="H259" s="37">
        <f t="shared" si="151"/>
        <v>190</v>
      </c>
      <c r="I259" s="37">
        <v>96</v>
      </c>
      <c r="J259" s="37">
        <v>94</v>
      </c>
      <c r="K259" s="37">
        <f t="shared" si="153"/>
        <v>189</v>
      </c>
      <c r="L259" s="37">
        <v>96</v>
      </c>
      <c r="M259" s="37">
        <v>93</v>
      </c>
      <c r="N259" s="37">
        <f t="shared" si="155"/>
        <v>188</v>
      </c>
      <c r="O259" s="37">
        <v>95</v>
      </c>
      <c r="P259" s="37">
        <v>93</v>
      </c>
      <c r="Q259" s="37">
        <f t="shared" si="152"/>
        <v>188</v>
      </c>
      <c r="R259" s="37">
        <v>95</v>
      </c>
      <c r="S259" s="37">
        <v>93</v>
      </c>
    </row>
    <row r="260" spans="1:19" ht="56.25" x14ac:dyDescent="0.3">
      <c r="A260" s="118"/>
      <c r="B260" s="118"/>
      <c r="C260" s="48" t="s">
        <v>78</v>
      </c>
      <c r="D260" s="22" t="s">
        <v>79</v>
      </c>
      <c r="E260" s="37">
        <f t="shared" si="149"/>
        <v>745</v>
      </c>
      <c r="F260" s="37">
        <f t="shared" si="134"/>
        <v>372</v>
      </c>
      <c r="G260" s="37">
        <f t="shared" si="150"/>
        <v>373</v>
      </c>
      <c r="H260" s="37">
        <f t="shared" si="151"/>
        <v>184</v>
      </c>
      <c r="I260" s="37">
        <v>93</v>
      </c>
      <c r="J260" s="37">
        <v>91</v>
      </c>
      <c r="K260" s="37">
        <f t="shared" si="153"/>
        <v>187</v>
      </c>
      <c r="L260" s="37">
        <v>93</v>
      </c>
      <c r="M260" s="37">
        <v>94</v>
      </c>
      <c r="N260" s="37">
        <f>+O260+P260</f>
        <v>187</v>
      </c>
      <c r="O260" s="37">
        <v>93</v>
      </c>
      <c r="P260" s="37">
        <v>94</v>
      </c>
      <c r="Q260" s="37">
        <f t="shared" si="152"/>
        <v>187</v>
      </c>
      <c r="R260" s="37">
        <v>93</v>
      </c>
      <c r="S260" s="37">
        <v>94</v>
      </c>
    </row>
    <row r="261" spans="1:19" ht="37.5" x14ac:dyDescent="0.3">
      <c r="A261" s="118"/>
      <c r="B261" s="118"/>
      <c r="C261" s="47"/>
      <c r="D261" s="17" t="s">
        <v>21</v>
      </c>
      <c r="E261" s="36">
        <f t="shared" si="149"/>
        <v>463</v>
      </c>
      <c r="F261" s="36">
        <f t="shared" si="134"/>
        <v>387</v>
      </c>
      <c r="G261" s="36">
        <f t="shared" si="150"/>
        <v>76</v>
      </c>
      <c r="H261" s="36">
        <f t="shared" si="151"/>
        <v>115</v>
      </c>
      <c r="I261" s="36">
        <f>SUM(I262:I262)</f>
        <v>96</v>
      </c>
      <c r="J261" s="36">
        <f>SUM(J262:J262)</f>
        <v>19</v>
      </c>
      <c r="K261" s="36">
        <f t="shared" si="153"/>
        <v>116</v>
      </c>
      <c r="L261" s="36">
        <f>SUM(L262:L262)</f>
        <v>97</v>
      </c>
      <c r="M261" s="36">
        <f>SUM(M262:M262)</f>
        <v>19</v>
      </c>
      <c r="N261" s="36">
        <f t="shared" ref="N261:N262" si="156">+O261+P261</f>
        <v>115</v>
      </c>
      <c r="O261" s="36">
        <f>SUM(O262:O262)</f>
        <v>96</v>
      </c>
      <c r="P261" s="36">
        <f>SUM(P262:P262)</f>
        <v>19</v>
      </c>
      <c r="Q261" s="36">
        <f t="shared" si="152"/>
        <v>117</v>
      </c>
      <c r="R261" s="36">
        <f>SUM(R262:R262)</f>
        <v>98</v>
      </c>
      <c r="S261" s="36">
        <f>SUM(S262:S262)</f>
        <v>19</v>
      </c>
    </row>
    <row r="262" spans="1:19" x14ac:dyDescent="0.3">
      <c r="A262" s="119"/>
      <c r="B262" s="119"/>
      <c r="C262" s="48" t="s">
        <v>27</v>
      </c>
      <c r="D262" s="2" t="s">
        <v>22</v>
      </c>
      <c r="E262" s="37">
        <f t="shared" si="149"/>
        <v>463</v>
      </c>
      <c r="F262" s="37">
        <f t="shared" si="134"/>
        <v>387</v>
      </c>
      <c r="G262" s="37">
        <f t="shared" si="150"/>
        <v>76</v>
      </c>
      <c r="H262" s="37">
        <f t="shared" si="151"/>
        <v>115</v>
      </c>
      <c r="I262" s="37">
        <v>96</v>
      </c>
      <c r="J262" s="37">
        <v>19</v>
      </c>
      <c r="K262" s="37">
        <f t="shared" si="153"/>
        <v>116</v>
      </c>
      <c r="L262" s="37">
        <v>97</v>
      </c>
      <c r="M262" s="37">
        <v>19</v>
      </c>
      <c r="N262" s="37">
        <f t="shared" si="156"/>
        <v>115</v>
      </c>
      <c r="O262" s="37">
        <v>96</v>
      </c>
      <c r="P262" s="37">
        <v>19</v>
      </c>
      <c r="Q262" s="37">
        <f t="shared" si="152"/>
        <v>117</v>
      </c>
      <c r="R262" s="37">
        <v>98</v>
      </c>
      <c r="S262" s="37">
        <v>19</v>
      </c>
    </row>
    <row r="263" spans="1:19" x14ac:dyDescent="0.3">
      <c r="A263" s="8">
        <v>28</v>
      </c>
      <c r="B263" s="8">
        <v>236</v>
      </c>
      <c r="C263" s="8"/>
      <c r="D263" s="26" t="s">
        <v>55</v>
      </c>
      <c r="E263" s="35">
        <f>+F263+G263</f>
        <v>28</v>
      </c>
      <c r="F263" s="35">
        <f t="shared" ref="F263:F269" si="157">+I263+L263+O263+R263</f>
        <v>14</v>
      </c>
      <c r="G263" s="35">
        <f t="shared" ref="G263:G269" si="158">+J263+M263+P263+S263</f>
        <v>14</v>
      </c>
      <c r="H263" s="35">
        <f>+I263+J263</f>
        <v>8</v>
      </c>
      <c r="I263" s="35">
        <f>+I264</f>
        <v>4</v>
      </c>
      <c r="J263" s="35">
        <f>+J264</f>
        <v>4</v>
      </c>
      <c r="K263" s="35">
        <f>+L263+M263</f>
        <v>5</v>
      </c>
      <c r="L263" s="35">
        <f>+L264</f>
        <v>4</v>
      </c>
      <c r="M263" s="35">
        <f>+M264</f>
        <v>1</v>
      </c>
      <c r="N263" s="35">
        <f>+O263+P263</f>
        <v>5</v>
      </c>
      <c r="O263" s="35">
        <f>+O264</f>
        <v>1</v>
      </c>
      <c r="P263" s="35">
        <f>+P264</f>
        <v>4</v>
      </c>
      <c r="Q263" s="35">
        <f>+R263+S263</f>
        <v>10</v>
      </c>
      <c r="R263" s="35">
        <f>+R264</f>
        <v>5</v>
      </c>
      <c r="S263" s="35">
        <f>+S264</f>
        <v>5</v>
      </c>
    </row>
    <row r="264" spans="1:19" ht="37.5" x14ac:dyDescent="0.3">
      <c r="A264" s="117"/>
      <c r="B264" s="120"/>
      <c r="C264" s="47"/>
      <c r="D264" s="29" t="s">
        <v>84</v>
      </c>
      <c r="E264" s="36">
        <f t="shared" ref="E264:E269" si="159">+F264+G264</f>
        <v>28</v>
      </c>
      <c r="F264" s="36">
        <f t="shared" si="157"/>
        <v>14</v>
      </c>
      <c r="G264" s="36">
        <f t="shared" si="158"/>
        <v>14</v>
      </c>
      <c r="H264" s="36">
        <f>+I264+J264</f>
        <v>8</v>
      </c>
      <c r="I264" s="36">
        <f>SUM(I265:I269)</f>
        <v>4</v>
      </c>
      <c r="J264" s="36">
        <f>SUM(J265:J269)</f>
        <v>4</v>
      </c>
      <c r="K264" s="36">
        <f>+L264+M264</f>
        <v>5</v>
      </c>
      <c r="L264" s="36">
        <f>SUM(L265:L269)</f>
        <v>4</v>
      </c>
      <c r="M264" s="36">
        <f>SUM(M265:M269)</f>
        <v>1</v>
      </c>
      <c r="N264" s="36">
        <f>+O264+P264</f>
        <v>5</v>
      </c>
      <c r="O264" s="36">
        <f>SUM(O265:O269)</f>
        <v>1</v>
      </c>
      <c r="P264" s="36">
        <f>SUM(P265:P269)</f>
        <v>4</v>
      </c>
      <c r="Q264" s="36">
        <f>+R264+S264</f>
        <v>10</v>
      </c>
      <c r="R264" s="36">
        <f>SUM(R265:R269)</f>
        <v>5</v>
      </c>
      <c r="S264" s="36">
        <f>SUM(S265:S269)</f>
        <v>5</v>
      </c>
    </row>
    <row r="265" spans="1:19" x14ac:dyDescent="0.3">
      <c r="A265" s="118"/>
      <c r="B265" s="120"/>
      <c r="C265" s="48" t="s">
        <v>85</v>
      </c>
      <c r="D265" s="2" t="s">
        <v>86</v>
      </c>
      <c r="E265" s="37">
        <f t="shared" si="159"/>
        <v>4</v>
      </c>
      <c r="F265" s="37">
        <f t="shared" si="157"/>
        <v>2</v>
      </c>
      <c r="G265" s="37">
        <f t="shared" si="158"/>
        <v>2</v>
      </c>
      <c r="H265" s="37">
        <v>0</v>
      </c>
      <c r="I265" s="37">
        <v>0</v>
      </c>
      <c r="J265" s="37">
        <v>0</v>
      </c>
      <c r="K265" s="37">
        <f t="shared" ref="K265:K267" si="160">+L265+M265</f>
        <v>1</v>
      </c>
      <c r="L265" s="37">
        <v>0</v>
      </c>
      <c r="M265" s="37">
        <v>1</v>
      </c>
      <c r="N265" s="37">
        <f t="shared" ref="N265:N269" si="161">+O265+P265</f>
        <v>1</v>
      </c>
      <c r="O265" s="37">
        <v>1</v>
      </c>
      <c r="P265" s="37">
        <v>0</v>
      </c>
      <c r="Q265" s="37">
        <v>0</v>
      </c>
      <c r="R265" s="37">
        <v>1</v>
      </c>
      <c r="S265" s="37">
        <v>1</v>
      </c>
    </row>
    <row r="266" spans="1:19" x14ac:dyDescent="0.3">
      <c r="A266" s="118"/>
      <c r="B266" s="120"/>
      <c r="C266" s="48" t="s">
        <v>87</v>
      </c>
      <c r="D266" s="2" t="s">
        <v>88</v>
      </c>
      <c r="E266" s="37">
        <f t="shared" si="159"/>
        <v>6</v>
      </c>
      <c r="F266" s="37">
        <f t="shared" si="157"/>
        <v>3</v>
      </c>
      <c r="G266" s="37">
        <f t="shared" si="158"/>
        <v>3</v>
      </c>
      <c r="H266" s="37">
        <v>2</v>
      </c>
      <c r="I266" s="37">
        <v>1</v>
      </c>
      <c r="J266" s="37">
        <v>1</v>
      </c>
      <c r="K266" s="37">
        <f t="shared" si="160"/>
        <v>1</v>
      </c>
      <c r="L266" s="37">
        <v>1</v>
      </c>
      <c r="M266" s="37">
        <v>0</v>
      </c>
      <c r="N266" s="37">
        <v>1</v>
      </c>
      <c r="O266" s="37">
        <v>0</v>
      </c>
      <c r="P266" s="37">
        <v>1</v>
      </c>
      <c r="Q266" s="37">
        <v>2</v>
      </c>
      <c r="R266" s="37">
        <v>1</v>
      </c>
      <c r="S266" s="37">
        <v>1</v>
      </c>
    </row>
    <row r="267" spans="1:19" x14ac:dyDescent="0.3">
      <c r="A267" s="118"/>
      <c r="B267" s="120"/>
      <c r="C267" s="48" t="s">
        <v>89</v>
      </c>
      <c r="D267" s="2" t="s">
        <v>90</v>
      </c>
      <c r="E267" s="37">
        <f t="shared" si="159"/>
        <v>6</v>
      </c>
      <c r="F267" s="37">
        <f t="shared" si="157"/>
        <v>3</v>
      </c>
      <c r="G267" s="37">
        <f t="shared" si="158"/>
        <v>3</v>
      </c>
      <c r="H267" s="37">
        <v>2</v>
      </c>
      <c r="I267" s="37">
        <v>1</v>
      </c>
      <c r="J267" s="37">
        <v>1</v>
      </c>
      <c r="K267" s="37">
        <f t="shared" si="160"/>
        <v>1</v>
      </c>
      <c r="L267" s="37">
        <v>1</v>
      </c>
      <c r="M267" s="37">
        <v>0</v>
      </c>
      <c r="N267" s="37">
        <v>1</v>
      </c>
      <c r="O267" s="37">
        <v>0</v>
      </c>
      <c r="P267" s="37">
        <v>1</v>
      </c>
      <c r="Q267" s="37">
        <f>+R267+S267</f>
        <v>2</v>
      </c>
      <c r="R267" s="37">
        <v>1</v>
      </c>
      <c r="S267" s="37">
        <v>1</v>
      </c>
    </row>
    <row r="268" spans="1:19" x14ac:dyDescent="0.3">
      <c r="A268" s="118"/>
      <c r="B268" s="120"/>
      <c r="C268" s="48" t="s">
        <v>91</v>
      </c>
      <c r="D268" s="2" t="s">
        <v>92</v>
      </c>
      <c r="E268" s="37">
        <f t="shared" si="159"/>
        <v>6</v>
      </c>
      <c r="F268" s="37">
        <f t="shared" si="157"/>
        <v>3</v>
      </c>
      <c r="G268" s="37">
        <f t="shared" si="158"/>
        <v>3</v>
      </c>
      <c r="H268" s="37">
        <v>2</v>
      </c>
      <c r="I268" s="37">
        <v>1</v>
      </c>
      <c r="J268" s="37">
        <v>1</v>
      </c>
      <c r="K268" s="37">
        <v>1</v>
      </c>
      <c r="L268" s="37">
        <v>1</v>
      </c>
      <c r="M268" s="37">
        <v>0</v>
      </c>
      <c r="N268" s="37">
        <v>1</v>
      </c>
      <c r="O268" s="37">
        <v>0</v>
      </c>
      <c r="P268" s="37">
        <v>1</v>
      </c>
      <c r="Q268" s="37">
        <v>2</v>
      </c>
      <c r="R268" s="37">
        <v>1</v>
      </c>
      <c r="S268" s="37">
        <v>1</v>
      </c>
    </row>
    <row r="269" spans="1:19" x14ac:dyDescent="0.3">
      <c r="A269" s="119"/>
      <c r="B269" s="120"/>
      <c r="C269" s="48" t="s">
        <v>93</v>
      </c>
      <c r="D269" s="2" t="s">
        <v>94</v>
      </c>
      <c r="E269" s="37">
        <f t="shared" si="159"/>
        <v>6</v>
      </c>
      <c r="F269" s="37">
        <f t="shared" si="157"/>
        <v>3</v>
      </c>
      <c r="G269" s="37">
        <f t="shared" si="158"/>
        <v>3</v>
      </c>
      <c r="H269" s="37">
        <v>2</v>
      </c>
      <c r="I269" s="37">
        <v>1</v>
      </c>
      <c r="J269" s="37">
        <v>1</v>
      </c>
      <c r="K269" s="37">
        <v>1</v>
      </c>
      <c r="L269" s="37">
        <v>1</v>
      </c>
      <c r="M269" s="37">
        <v>0</v>
      </c>
      <c r="N269" s="37">
        <f t="shared" si="161"/>
        <v>1</v>
      </c>
      <c r="O269" s="37">
        <v>0</v>
      </c>
      <c r="P269" s="37">
        <v>1</v>
      </c>
      <c r="Q269" s="37">
        <v>2</v>
      </c>
      <c r="R269" s="37">
        <v>1</v>
      </c>
      <c r="S269" s="37">
        <v>1</v>
      </c>
    </row>
    <row r="270" spans="1:19" x14ac:dyDescent="0.3">
      <c r="A270" s="8">
        <v>29</v>
      </c>
      <c r="B270" s="74">
        <v>244</v>
      </c>
      <c r="C270" s="74"/>
      <c r="D270" s="21" t="s">
        <v>56</v>
      </c>
      <c r="E270" s="79">
        <f>+F270+G270</f>
        <v>500</v>
      </c>
      <c r="F270" s="79">
        <f>+I270+L270+O270+R270</f>
        <v>148</v>
      </c>
      <c r="G270" s="79">
        <f>+J270+M270+P270+S270</f>
        <v>352</v>
      </c>
      <c r="H270" s="79">
        <f>+I270+J270</f>
        <v>82</v>
      </c>
      <c r="I270" s="79">
        <f>+I271</f>
        <v>24</v>
      </c>
      <c r="J270" s="79">
        <f>+J271</f>
        <v>58</v>
      </c>
      <c r="K270" s="79">
        <f>+L270+M270</f>
        <v>135</v>
      </c>
      <c r="L270" s="79">
        <f>+L271</f>
        <v>40</v>
      </c>
      <c r="M270" s="79">
        <f>+M271</f>
        <v>95</v>
      </c>
      <c r="N270" s="79">
        <f>+O270+P270</f>
        <v>136</v>
      </c>
      <c r="O270" s="79">
        <f>+O271</f>
        <v>40</v>
      </c>
      <c r="P270" s="79">
        <f>+P271</f>
        <v>96</v>
      </c>
      <c r="Q270" s="79">
        <f>+R270+S270</f>
        <v>147</v>
      </c>
      <c r="R270" s="79">
        <f>+R271</f>
        <v>44</v>
      </c>
      <c r="S270" s="79">
        <f>+S271</f>
        <v>103</v>
      </c>
    </row>
    <row r="271" spans="1:19" ht="39.75" customHeight="1" x14ac:dyDescent="0.3">
      <c r="A271" s="117"/>
      <c r="B271" s="121"/>
      <c r="C271" s="46"/>
      <c r="D271" s="75" t="s">
        <v>19</v>
      </c>
      <c r="E271" s="80">
        <f>+F271+G271</f>
        <v>500</v>
      </c>
      <c r="F271" s="80">
        <f>+I271+L271+O271+R271</f>
        <v>148</v>
      </c>
      <c r="G271" s="80">
        <f>+J271+M271+P271+S271</f>
        <v>352</v>
      </c>
      <c r="H271" s="81">
        <f>+I271+J271</f>
        <v>82</v>
      </c>
      <c r="I271" s="81">
        <f>+I272</f>
        <v>24</v>
      </c>
      <c r="J271" s="81">
        <f>+J272</f>
        <v>58</v>
      </c>
      <c r="K271" s="81">
        <f>+L271+M271</f>
        <v>135</v>
      </c>
      <c r="L271" s="81">
        <f>+L272</f>
        <v>40</v>
      </c>
      <c r="M271" s="81">
        <f>+M272</f>
        <v>95</v>
      </c>
      <c r="N271" s="81">
        <f>+O271+P271</f>
        <v>136</v>
      </c>
      <c r="O271" s="81">
        <f>+O272</f>
        <v>40</v>
      </c>
      <c r="P271" s="81">
        <f>+P272</f>
        <v>96</v>
      </c>
      <c r="Q271" s="81">
        <f>+R271+S271</f>
        <v>147</v>
      </c>
      <c r="R271" s="81">
        <f>+R272</f>
        <v>44</v>
      </c>
      <c r="S271" s="81">
        <f>+S272</f>
        <v>103</v>
      </c>
    </row>
    <row r="272" spans="1:19" x14ac:dyDescent="0.3">
      <c r="A272" s="119"/>
      <c r="B272" s="121"/>
      <c r="C272" s="46" t="s">
        <v>26</v>
      </c>
      <c r="D272" s="76" t="s">
        <v>20</v>
      </c>
      <c r="E272" s="82">
        <v>500</v>
      </c>
      <c r="F272" s="82">
        <v>148</v>
      </c>
      <c r="G272" s="82">
        <v>352</v>
      </c>
      <c r="H272" s="82">
        <v>82</v>
      </c>
      <c r="I272" s="82">
        <v>24</v>
      </c>
      <c r="J272" s="82">
        <v>58</v>
      </c>
      <c r="K272" s="82">
        <v>135</v>
      </c>
      <c r="L272" s="82">
        <v>40</v>
      </c>
      <c r="M272" s="82">
        <v>95</v>
      </c>
      <c r="N272" s="82">
        <v>136</v>
      </c>
      <c r="O272" s="82">
        <v>40</v>
      </c>
      <c r="P272" s="82">
        <v>96</v>
      </c>
      <c r="Q272" s="82">
        <v>147</v>
      </c>
      <c r="R272" s="82">
        <v>44</v>
      </c>
      <c r="S272" s="82">
        <v>103</v>
      </c>
    </row>
    <row r="273" spans="1:19" x14ac:dyDescent="0.3">
      <c r="A273" s="8">
        <v>30</v>
      </c>
      <c r="B273" s="8">
        <v>245</v>
      </c>
      <c r="C273" s="8"/>
      <c r="D273" s="26" t="s">
        <v>57</v>
      </c>
      <c r="E273" s="35">
        <f>+F273+G273</f>
        <v>28</v>
      </c>
      <c r="F273" s="35">
        <f t="shared" ref="F273:G273" si="162">+I273+L273+O273+R273</f>
        <v>14</v>
      </c>
      <c r="G273" s="35">
        <f t="shared" si="162"/>
        <v>14</v>
      </c>
      <c r="H273" s="35">
        <f>+I273+J273</f>
        <v>8</v>
      </c>
      <c r="I273" s="35">
        <f>+I274</f>
        <v>4</v>
      </c>
      <c r="J273" s="35">
        <f>+J274</f>
        <v>4</v>
      </c>
      <c r="K273" s="35">
        <f>+L273+M273</f>
        <v>8</v>
      </c>
      <c r="L273" s="35">
        <f>+L274</f>
        <v>4</v>
      </c>
      <c r="M273" s="35">
        <f>+M274</f>
        <v>4</v>
      </c>
      <c r="N273" s="35">
        <f>+O273+P273</f>
        <v>6</v>
      </c>
      <c r="O273" s="35">
        <f>+O274</f>
        <v>4</v>
      </c>
      <c r="P273" s="35">
        <f>+P274</f>
        <v>2</v>
      </c>
      <c r="Q273" s="35">
        <f>+R273+S273</f>
        <v>6</v>
      </c>
      <c r="R273" s="35">
        <f>+R274</f>
        <v>2</v>
      </c>
      <c r="S273" s="35">
        <f>+S274</f>
        <v>4</v>
      </c>
    </row>
    <row r="274" spans="1:19" ht="37.5" x14ac:dyDescent="0.3">
      <c r="A274" s="117"/>
      <c r="B274" s="120"/>
      <c r="C274" s="47"/>
      <c r="D274" s="29" t="s">
        <v>84</v>
      </c>
      <c r="E274" s="36">
        <f>+F274+G274</f>
        <v>28</v>
      </c>
      <c r="F274" s="36">
        <f t="shared" ref="F274" si="163">+I274+L274+O274+R274</f>
        <v>14</v>
      </c>
      <c r="G274" s="36">
        <f t="shared" ref="G274" si="164">+J274+M274+P274+S274</f>
        <v>14</v>
      </c>
      <c r="H274" s="36">
        <v>8</v>
      </c>
      <c r="I274" s="36">
        <f>SUM(I275:I280)</f>
        <v>4</v>
      </c>
      <c r="J274" s="36">
        <f>SUM(J275:J280)</f>
        <v>4</v>
      </c>
      <c r="K274" s="36">
        <v>8</v>
      </c>
      <c r="L274" s="36">
        <f>SUM(L275:L280)</f>
        <v>4</v>
      </c>
      <c r="M274" s="36">
        <f>SUM(M275:M280)</f>
        <v>4</v>
      </c>
      <c r="N274" s="36">
        <v>6</v>
      </c>
      <c r="O274" s="36">
        <f>SUM(O275:O280)</f>
        <v>4</v>
      </c>
      <c r="P274" s="36">
        <f>SUM(P275:P280)</f>
        <v>2</v>
      </c>
      <c r="Q274" s="36">
        <v>6</v>
      </c>
      <c r="R274" s="36">
        <f>SUM(R275:R280)</f>
        <v>2</v>
      </c>
      <c r="S274" s="36">
        <f>SUM(S275:S280)</f>
        <v>4</v>
      </c>
    </row>
    <row r="275" spans="1:19" x14ac:dyDescent="0.3">
      <c r="A275" s="118"/>
      <c r="B275" s="120"/>
      <c r="C275" s="48" t="s">
        <v>85</v>
      </c>
      <c r="D275" s="2" t="s">
        <v>86</v>
      </c>
      <c r="E275" s="37">
        <f t="shared" ref="E275:E280" si="165">+F275+G275</f>
        <v>5</v>
      </c>
      <c r="F275" s="37">
        <f t="shared" ref="F275:G280" si="166">+I275+L275+O275+R275</f>
        <v>3</v>
      </c>
      <c r="G275" s="37">
        <f t="shared" si="166"/>
        <v>2</v>
      </c>
      <c r="H275" s="37">
        <f t="shared" ref="H275:H280" si="167">+I275+J275</f>
        <v>2</v>
      </c>
      <c r="I275" s="38">
        <v>2</v>
      </c>
      <c r="J275" s="38">
        <v>0</v>
      </c>
      <c r="K275" s="37">
        <f t="shared" ref="K275:K280" si="168">+L275+M275</f>
        <v>2</v>
      </c>
      <c r="L275" s="38">
        <v>0</v>
      </c>
      <c r="M275" s="38">
        <v>2</v>
      </c>
      <c r="N275" s="37">
        <f t="shared" ref="N275:N280" si="169">+O275+P275</f>
        <v>1</v>
      </c>
      <c r="O275" s="38">
        <v>1</v>
      </c>
      <c r="P275" s="38">
        <v>0</v>
      </c>
      <c r="Q275" s="37">
        <f t="shared" ref="Q275:Q280" si="170">+R275+S275</f>
        <v>0</v>
      </c>
      <c r="R275" s="38">
        <v>0</v>
      </c>
      <c r="S275" s="38">
        <v>0</v>
      </c>
    </row>
    <row r="276" spans="1:19" x14ac:dyDescent="0.3">
      <c r="A276" s="118"/>
      <c r="B276" s="120"/>
      <c r="C276" s="48" t="s">
        <v>87</v>
      </c>
      <c r="D276" s="2" t="s">
        <v>88</v>
      </c>
      <c r="E276" s="37">
        <f t="shared" si="165"/>
        <v>5</v>
      </c>
      <c r="F276" s="37">
        <f t="shared" si="166"/>
        <v>3</v>
      </c>
      <c r="G276" s="37">
        <f t="shared" si="166"/>
        <v>2</v>
      </c>
      <c r="H276" s="37">
        <f t="shared" si="167"/>
        <v>2</v>
      </c>
      <c r="I276" s="38">
        <v>2</v>
      </c>
      <c r="J276" s="38">
        <v>0</v>
      </c>
      <c r="K276" s="37">
        <f t="shared" si="168"/>
        <v>2</v>
      </c>
      <c r="L276" s="38">
        <v>0</v>
      </c>
      <c r="M276" s="38">
        <v>2</v>
      </c>
      <c r="N276" s="37">
        <f t="shared" si="169"/>
        <v>1</v>
      </c>
      <c r="O276" s="38">
        <v>1</v>
      </c>
      <c r="P276" s="38">
        <v>0</v>
      </c>
      <c r="Q276" s="37">
        <f t="shared" si="170"/>
        <v>0</v>
      </c>
      <c r="R276" s="38">
        <v>0</v>
      </c>
      <c r="S276" s="38">
        <v>0</v>
      </c>
    </row>
    <row r="277" spans="1:19" x14ac:dyDescent="0.3">
      <c r="A277" s="118"/>
      <c r="B277" s="120"/>
      <c r="C277" s="48" t="s">
        <v>89</v>
      </c>
      <c r="D277" s="2" t="s">
        <v>90</v>
      </c>
      <c r="E277" s="37">
        <f t="shared" si="165"/>
        <v>4</v>
      </c>
      <c r="F277" s="37">
        <f t="shared" si="166"/>
        <v>1</v>
      </c>
      <c r="G277" s="37">
        <f t="shared" si="166"/>
        <v>3</v>
      </c>
      <c r="H277" s="37">
        <f t="shared" si="167"/>
        <v>2</v>
      </c>
      <c r="I277" s="38">
        <v>0</v>
      </c>
      <c r="J277" s="38">
        <v>2</v>
      </c>
      <c r="K277" s="37">
        <f t="shared" si="168"/>
        <v>0</v>
      </c>
      <c r="L277" s="38">
        <v>0</v>
      </c>
      <c r="M277" s="38">
        <v>0</v>
      </c>
      <c r="N277" s="37">
        <f t="shared" si="169"/>
        <v>1</v>
      </c>
      <c r="O277" s="38">
        <v>1</v>
      </c>
      <c r="P277" s="38">
        <v>0</v>
      </c>
      <c r="Q277" s="37">
        <f t="shared" si="170"/>
        <v>1</v>
      </c>
      <c r="R277" s="38">
        <v>0</v>
      </c>
      <c r="S277" s="38">
        <v>1</v>
      </c>
    </row>
    <row r="278" spans="1:19" x14ac:dyDescent="0.3">
      <c r="A278" s="118"/>
      <c r="B278" s="120"/>
      <c r="C278" s="48" t="s">
        <v>91</v>
      </c>
      <c r="D278" s="2" t="s">
        <v>92</v>
      </c>
      <c r="E278" s="37">
        <f t="shared" si="165"/>
        <v>4</v>
      </c>
      <c r="F278" s="37">
        <f t="shared" si="166"/>
        <v>1</v>
      </c>
      <c r="G278" s="37">
        <f t="shared" si="166"/>
        <v>3</v>
      </c>
      <c r="H278" s="37">
        <f t="shared" si="167"/>
        <v>2</v>
      </c>
      <c r="I278" s="38">
        <v>0</v>
      </c>
      <c r="J278" s="38">
        <v>2</v>
      </c>
      <c r="K278" s="37">
        <f t="shared" si="168"/>
        <v>0</v>
      </c>
      <c r="L278" s="38">
        <v>0</v>
      </c>
      <c r="M278" s="38">
        <v>0</v>
      </c>
      <c r="N278" s="37">
        <f t="shared" si="169"/>
        <v>1</v>
      </c>
      <c r="O278" s="38">
        <v>1</v>
      </c>
      <c r="P278" s="38">
        <v>0</v>
      </c>
      <c r="Q278" s="37">
        <f t="shared" si="170"/>
        <v>1</v>
      </c>
      <c r="R278" s="38">
        <v>0</v>
      </c>
      <c r="S278" s="38">
        <v>1</v>
      </c>
    </row>
    <row r="279" spans="1:19" x14ac:dyDescent="0.3">
      <c r="A279" s="118"/>
      <c r="B279" s="120"/>
      <c r="C279" s="48" t="s">
        <v>93</v>
      </c>
      <c r="D279" s="2" t="s">
        <v>94</v>
      </c>
      <c r="E279" s="37">
        <f t="shared" si="165"/>
        <v>5</v>
      </c>
      <c r="F279" s="37">
        <f t="shared" si="166"/>
        <v>3</v>
      </c>
      <c r="G279" s="37">
        <f t="shared" si="166"/>
        <v>2</v>
      </c>
      <c r="H279" s="37">
        <f t="shared" si="167"/>
        <v>0</v>
      </c>
      <c r="I279" s="38">
        <v>0</v>
      </c>
      <c r="J279" s="38"/>
      <c r="K279" s="37">
        <f t="shared" si="168"/>
        <v>2</v>
      </c>
      <c r="L279" s="38">
        <v>2</v>
      </c>
      <c r="M279" s="38">
        <v>0</v>
      </c>
      <c r="N279" s="37">
        <f t="shared" si="169"/>
        <v>1</v>
      </c>
      <c r="O279" s="38">
        <v>0</v>
      </c>
      <c r="P279" s="38">
        <v>1</v>
      </c>
      <c r="Q279" s="37">
        <f t="shared" si="170"/>
        <v>2</v>
      </c>
      <c r="R279" s="38">
        <v>1</v>
      </c>
      <c r="S279" s="38">
        <v>1</v>
      </c>
    </row>
    <row r="280" spans="1:19" ht="75" x14ac:dyDescent="0.3">
      <c r="A280" s="119"/>
      <c r="B280" s="120"/>
      <c r="C280" s="48" t="s">
        <v>122</v>
      </c>
      <c r="D280" s="2" t="s">
        <v>123</v>
      </c>
      <c r="E280" s="37">
        <f t="shared" si="165"/>
        <v>5</v>
      </c>
      <c r="F280" s="37">
        <f t="shared" si="166"/>
        <v>3</v>
      </c>
      <c r="G280" s="37">
        <f t="shared" si="166"/>
        <v>2</v>
      </c>
      <c r="H280" s="37">
        <f t="shared" si="167"/>
        <v>0</v>
      </c>
      <c r="I280" s="38">
        <v>0</v>
      </c>
      <c r="J280" s="38">
        <v>0</v>
      </c>
      <c r="K280" s="37">
        <f t="shared" si="168"/>
        <v>2</v>
      </c>
      <c r="L280" s="38">
        <v>2</v>
      </c>
      <c r="M280" s="38">
        <v>0</v>
      </c>
      <c r="N280" s="37">
        <f t="shared" si="169"/>
        <v>1</v>
      </c>
      <c r="O280" s="38">
        <v>0</v>
      </c>
      <c r="P280" s="38">
        <v>1</v>
      </c>
      <c r="Q280" s="37">
        <f t="shared" si="170"/>
        <v>2</v>
      </c>
      <c r="R280" s="38">
        <v>1</v>
      </c>
      <c r="S280" s="38">
        <v>1</v>
      </c>
    </row>
    <row r="281" spans="1:19" ht="37.5" x14ac:dyDescent="0.3">
      <c r="A281" s="146">
        <v>31</v>
      </c>
      <c r="B281" s="8"/>
      <c r="C281" s="147"/>
      <c r="D281" s="150" t="s">
        <v>161</v>
      </c>
      <c r="E281" s="35">
        <f>+E282</f>
        <v>3</v>
      </c>
      <c r="F281" s="148" t="s">
        <v>163</v>
      </c>
      <c r="G281" s="148" t="s">
        <v>163</v>
      </c>
      <c r="H281" s="148" t="s">
        <v>163</v>
      </c>
      <c r="I281" s="149" t="s">
        <v>163</v>
      </c>
      <c r="J281" s="149" t="s">
        <v>163</v>
      </c>
      <c r="K281" s="148" t="s">
        <v>163</v>
      </c>
      <c r="L281" s="149" t="s">
        <v>163</v>
      </c>
      <c r="M281" s="149" t="s">
        <v>163</v>
      </c>
      <c r="N281" s="148" t="s">
        <v>163</v>
      </c>
      <c r="O281" s="149" t="s">
        <v>163</v>
      </c>
      <c r="P281" s="149" t="s">
        <v>163</v>
      </c>
      <c r="Q281" s="148" t="s">
        <v>163</v>
      </c>
      <c r="R281" s="149" t="s">
        <v>163</v>
      </c>
      <c r="S281" s="149" t="s">
        <v>163</v>
      </c>
    </row>
    <row r="282" spans="1:19" ht="37.5" x14ac:dyDescent="0.3">
      <c r="A282" s="116"/>
      <c r="B282" s="114"/>
      <c r="C282" s="115"/>
      <c r="D282" s="66" t="s">
        <v>162</v>
      </c>
      <c r="E282" s="37">
        <v>3</v>
      </c>
      <c r="F282" s="37" t="s">
        <v>163</v>
      </c>
      <c r="G282" s="37" t="s">
        <v>163</v>
      </c>
      <c r="H282" s="37" t="s">
        <v>163</v>
      </c>
      <c r="I282" s="38" t="s">
        <v>163</v>
      </c>
      <c r="J282" s="38" t="s">
        <v>163</v>
      </c>
      <c r="K282" s="37" t="s">
        <v>163</v>
      </c>
      <c r="L282" s="38" t="s">
        <v>163</v>
      </c>
      <c r="M282" s="38" t="s">
        <v>163</v>
      </c>
      <c r="N282" s="37" t="s">
        <v>163</v>
      </c>
      <c r="O282" s="38" t="s">
        <v>163</v>
      </c>
      <c r="P282" s="38" t="s">
        <v>163</v>
      </c>
      <c r="Q282" s="37" t="s">
        <v>163</v>
      </c>
      <c r="R282" s="38" t="s">
        <v>163</v>
      </c>
      <c r="S282" s="38" t="s">
        <v>163</v>
      </c>
    </row>
    <row r="283" spans="1:19" s="5" customFormat="1" x14ac:dyDescent="0.3">
      <c r="A283" s="85"/>
      <c r="B283" s="12"/>
      <c r="C283" s="12"/>
      <c r="D283" s="87" t="s">
        <v>155</v>
      </c>
      <c r="E283" s="86">
        <f>+F283+G283+E281</f>
        <v>260820</v>
      </c>
      <c r="F283" s="86">
        <f t="shared" ref="F283" si="171">+I283+L283+O283+R283</f>
        <v>91538</v>
      </c>
      <c r="G283" s="86">
        <f t="shared" ref="G283" si="172">+J283+M283+P283+S283</f>
        <v>169279</v>
      </c>
      <c r="H283" s="100">
        <f>+I283+J283</f>
        <v>100399</v>
      </c>
      <c r="I283" s="100">
        <f>+I13+I45+I52+I70+I76+I79+I90+I93+I96+I102+I105+I110+I144+I155+I157+I162+I166+I176+I183+I189+I209+I216+I218+I223+I228+I234+I257+I263+I270+I273</f>
        <v>35569</v>
      </c>
      <c r="J283" s="100">
        <f>+J13+J45+J52+J70+J76+J79+J90+J93+J96+J102+J105+J110+J144+J155+J157+J162+J166+J176+J183+J189+J209+J216+J218+J223+J228+J234+J257+J263+J270+J273</f>
        <v>64830</v>
      </c>
      <c r="K283" s="100">
        <f>+L283+M283</f>
        <v>64021</v>
      </c>
      <c r="L283" s="100">
        <f>+L13+L45+L52+L70+L76+L79+L90+L93+L96+L102+L105+L110+L144+L155+L157+L162+L166+L176+L183+L189+L209+L216+L218+L223+L228+L234+L257+L263+L270+L273</f>
        <v>22752</v>
      </c>
      <c r="M283" s="100">
        <f>+M13+M45+M52+M70+M76+M79+M90+M93+M96+M102+M105+M110+M144+M155+M157+M162+M166+M176+M183+M189+M209+M216+M218+M223+M228+M234+M257+M263+M270+M273</f>
        <v>41269</v>
      </c>
      <c r="N283" s="100">
        <f>+O283+P283</f>
        <v>51458</v>
      </c>
      <c r="O283" s="100">
        <f>+O13+O45+O52+O70+O76+O79+O90+O93+O96+O102+O105+O110+O144+O155+O157+O162+O166+O176+O183+O189+O209+O216+O218+O223+O228+O234+O257+O263+O270+O273</f>
        <v>17832</v>
      </c>
      <c r="P283" s="100">
        <f>+P13+P45+P52+P70+P76+P79+P90+P93+P96+P102+P105+P110+P144+P155+P157+P162+P166+P176+P183+P189+P209+P216+P218+P223+P228+P234+P257+P263+P270+P273</f>
        <v>33626</v>
      </c>
      <c r="Q283" s="100">
        <f>+R283+S283</f>
        <v>44939</v>
      </c>
      <c r="R283" s="100">
        <f>+R13+R45+R52+R70+R76+R79+R90+R93+R96+R102+R105+R110+R144+R155+R157+R162+R166+R176+R183+R189+R209+R216+R218+R223+R228+R234+R257+R263+R270+R273</f>
        <v>15385</v>
      </c>
      <c r="S283" s="100">
        <f>+S13+S45+S52+S70+S76+S79+S90+S93+S96+S102+S105+S110+S144+S155+S157+S162+S166+S176+S183+S189+S209+S216+S218+S223+S228+S234+S257+S263+S270+S273</f>
        <v>29554</v>
      </c>
    </row>
  </sheetData>
  <mergeCells count="110">
    <mergeCell ref="N10:N11"/>
    <mergeCell ref="E8:G9"/>
    <mergeCell ref="H10:H11"/>
    <mergeCell ref="K10:K11"/>
    <mergeCell ref="I10:J10"/>
    <mergeCell ref="L10:M10"/>
    <mergeCell ref="B94:B95"/>
    <mergeCell ref="B97:B101"/>
    <mergeCell ref="B103:B104"/>
    <mergeCell ref="B77:B78"/>
    <mergeCell ref="B91:B92"/>
    <mergeCell ref="A14:A44"/>
    <mergeCell ref="B14:B16"/>
    <mergeCell ref="B17:B19"/>
    <mergeCell ref="B20:B26"/>
    <mergeCell ref="B27:B32"/>
    <mergeCell ref="B33:B38"/>
    <mergeCell ref="B39:B43"/>
    <mergeCell ref="A5:S5"/>
    <mergeCell ref="A6:S6"/>
    <mergeCell ref="K9:M9"/>
    <mergeCell ref="H9:J9"/>
    <mergeCell ref="A8:A11"/>
    <mergeCell ref="B8:B11"/>
    <mergeCell ref="H8:S8"/>
    <mergeCell ref="F10:G10"/>
    <mergeCell ref="O10:P10"/>
    <mergeCell ref="R10:S10"/>
    <mergeCell ref="D7:O7"/>
    <mergeCell ref="D8:D11"/>
    <mergeCell ref="E10:E11"/>
    <mergeCell ref="N9:P9"/>
    <mergeCell ref="Q9:S9"/>
    <mergeCell ref="Q10:Q11"/>
    <mergeCell ref="C8:C11"/>
    <mergeCell ref="A71:A75"/>
    <mergeCell ref="B71:B72"/>
    <mergeCell ref="B73:B75"/>
    <mergeCell ref="A77:A78"/>
    <mergeCell ref="A80:A89"/>
    <mergeCell ref="B80:B85"/>
    <mergeCell ref="B86:B89"/>
    <mergeCell ref="A46:A51"/>
    <mergeCell ref="B46:B47"/>
    <mergeCell ref="B48:B51"/>
    <mergeCell ref="A53:A69"/>
    <mergeCell ref="B53:B55"/>
    <mergeCell ref="B56:B60"/>
    <mergeCell ref="B61:B63"/>
    <mergeCell ref="B64:B69"/>
    <mergeCell ref="A91:A92"/>
    <mergeCell ref="A94:A95"/>
    <mergeCell ref="A97:A101"/>
    <mergeCell ref="A103:A104"/>
    <mergeCell ref="A106:A109"/>
    <mergeCell ref="B106:B107"/>
    <mergeCell ref="B108:B109"/>
    <mergeCell ref="A111:A143"/>
    <mergeCell ref="B111:B113"/>
    <mergeCell ref="B114:B116"/>
    <mergeCell ref="B117:B118"/>
    <mergeCell ref="B119:B123"/>
    <mergeCell ref="B124:B130"/>
    <mergeCell ref="B131:B137"/>
    <mergeCell ref="B138:B140"/>
    <mergeCell ref="A163:A165"/>
    <mergeCell ref="A167:A175"/>
    <mergeCell ref="B167:B168"/>
    <mergeCell ref="B169:B174"/>
    <mergeCell ref="A177:A182"/>
    <mergeCell ref="B177:B179"/>
    <mergeCell ref="B180:B182"/>
    <mergeCell ref="A145:A154"/>
    <mergeCell ref="B145:B150"/>
    <mergeCell ref="B151:B153"/>
    <mergeCell ref="A158:A161"/>
    <mergeCell ref="B163:B165"/>
    <mergeCell ref="B158:B161"/>
    <mergeCell ref="A210:A215"/>
    <mergeCell ref="B212:B215"/>
    <mergeCell ref="A219:A222"/>
    <mergeCell ref="A224:A227"/>
    <mergeCell ref="B224:B225"/>
    <mergeCell ref="B226:B227"/>
    <mergeCell ref="A184:A188"/>
    <mergeCell ref="A190:A208"/>
    <mergeCell ref="B190:B192"/>
    <mergeCell ref="B193:B196"/>
    <mergeCell ref="B197:B201"/>
    <mergeCell ref="B202:B205"/>
    <mergeCell ref="B206:B208"/>
    <mergeCell ref="B219:B222"/>
    <mergeCell ref="B184:B188"/>
    <mergeCell ref="A274:A280"/>
    <mergeCell ref="A258:A262"/>
    <mergeCell ref="B258:B260"/>
    <mergeCell ref="B261:B262"/>
    <mergeCell ref="A264:A269"/>
    <mergeCell ref="A271:A272"/>
    <mergeCell ref="A229:A233"/>
    <mergeCell ref="A235:A256"/>
    <mergeCell ref="B235:B237"/>
    <mergeCell ref="B238:B242"/>
    <mergeCell ref="B243:B247"/>
    <mergeCell ref="B248:B253"/>
    <mergeCell ref="B254:B256"/>
    <mergeCell ref="B274:B280"/>
    <mergeCell ref="B271:B272"/>
    <mergeCell ref="B264:B269"/>
    <mergeCell ref="B229:B233"/>
  </mergeCells>
  <pageMargins left="0.31496062992125984" right="0.31496062992125984" top="0.35433070866141736" bottom="0.35433070866141736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workbookViewId="0">
      <pane ySplit="5" topLeftCell="A27" activePane="bottomLeft" state="frozen"/>
      <selection pane="bottomLeft" activeCell="G38" sqref="G38"/>
    </sheetView>
  </sheetViews>
  <sheetFormatPr defaultRowHeight="15" x14ac:dyDescent="0.25"/>
  <cols>
    <col min="1" max="1" width="8.140625" style="49" customWidth="1"/>
    <col min="2" max="2" width="41.28515625" style="50" customWidth="1"/>
    <col min="3" max="3" width="10.42578125" style="50" customWidth="1"/>
    <col min="4" max="6" width="9.140625" style="50"/>
    <col min="7" max="7" width="10.5703125" style="50" customWidth="1"/>
    <col min="8" max="8" width="11" style="50" customWidth="1"/>
    <col min="9" max="10" width="9.140625" style="50"/>
    <col min="11" max="11" width="10.5703125" style="50" customWidth="1"/>
    <col min="12" max="12" width="13.85546875" style="50" customWidth="1"/>
    <col min="13" max="13" width="13.28515625" style="50" customWidth="1"/>
    <col min="14" max="14" width="9.140625" style="50"/>
    <col min="15" max="15" width="9.7109375" style="50" customWidth="1"/>
    <col min="16" max="16" width="9.85546875" style="50" customWidth="1"/>
    <col min="17" max="17" width="19.42578125" style="50" customWidth="1"/>
    <col min="18" max="18" width="12.140625" style="50" bestFit="1" customWidth="1"/>
    <col min="19" max="16384" width="9.140625" style="50"/>
  </cols>
  <sheetData>
    <row r="1" spans="1:18" ht="18.75" customHeight="1" x14ac:dyDescent="0.25"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</row>
    <row r="2" spans="1:18" ht="18.75" x14ac:dyDescent="0.25">
      <c r="B2" s="128" t="s">
        <v>156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8"/>
      <c r="N2" s="128"/>
      <c r="O2" s="128"/>
      <c r="P2" s="128"/>
    </row>
    <row r="5" spans="1:18" ht="231.75" customHeight="1" x14ac:dyDescent="0.25">
      <c r="A5" s="52" t="s">
        <v>142</v>
      </c>
      <c r="B5" s="1" t="s">
        <v>14</v>
      </c>
      <c r="C5" s="53" t="s">
        <v>67</v>
      </c>
      <c r="D5" s="53" t="s">
        <v>8</v>
      </c>
      <c r="E5" s="53" t="s">
        <v>115</v>
      </c>
      <c r="F5" s="53" t="s">
        <v>7</v>
      </c>
      <c r="G5" s="53" t="s">
        <v>143</v>
      </c>
      <c r="H5" s="53" t="s">
        <v>144</v>
      </c>
      <c r="I5" s="53" t="s">
        <v>145</v>
      </c>
      <c r="J5" s="53" t="s">
        <v>151</v>
      </c>
      <c r="K5" s="54" t="s">
        <v>66</v>
      </c>
      <c r="L5" s="53" t="s">
        <v>139</v>
      </c>
      <c r="M5" s="53" t="s">
        <v>141</v>
      </c>
      <c r="N5" s="53" t="s">
        <v>128</v>
      </c>
      <c r="O5" s="53" t="s">
        <v>131</v>
      </c>
      <c r="P5" s="54" t="s">
        <v>11</v>
      </c>
      <c r="Q5" s="54" t="s">
        <v>152</v>
      </c>
      <c r="R5" s="69" t="s">
        <v>149</v>
      </c>
    </row>
    <row r="6" spans="1:18" x14ac:dyDescent="0.25">
      <c r="A6" s="55">
        <v>1</v>
      </c>
      <c r="B6" s="56" t="s">
        <v>31</v>
      </c>
      <c r="C6" s="57">
        <f>+Медуслуги!E15</f>
        <v>3890</v>
      </c>
      <c r="D6" s="57">
        <f>+Медуслуги!E16</f>
        <v>500</v>
      </c>
      <c r="E6" s="57">
        <f>+Медуслуги!E18</f>
        <v>2400</v>
      </c>
      <c r="F6" s="57">
        <f>+Медуслуги!E19</f>
        <v>400</v>
      </c>
      <c r="G6" s="57">
        <f>+Медуслуги!E20</f>
        <v>3160</v>
      </c>
      <c r="H6" s="57">
        <f>+Медуслуги!E27</f>
        <v>845</v>
      </c>
      <c r="I6" s="57"/>
      <c r="J6" s="57">
        <f>+Медуслуги!E33</f>
        <v>1500</v>
      </c>
      <c r="K6" s="57">
        <f>+Медуслуги!E44</f>
        <v>40080</v>
      </c>
      <c r="L6" s="57"/>
      <c r="M6" s="57"/>
      <c r="N6" s="57"/>
      <c r="O6" s="57"/>
      <c r="P6" s="57">
        <f>+Медуслуги!E39</f>
        <v>7830</v>
      </c>
      <c r="Q6" s="57"/>
      <c r="R6" s="70">
        <f>SUM(C6:Q6)</f>
        <v>60605</v>
      </c>
    </row>
    <row r="7" spans="1:18" x14ac:dyDescent="0.25">
      <c r="A7" s="55">
        <v>2</v>
      </c>
      <c r="B7" s="56" t="s">
        <v>32</v>
      </c>
      <c r="C7" s="57">
        <f>+Медуслуги!E47</f>
        <v>400</v>
      </c>
      <c r="D7" s="57"/>
      <c r="E7" s="57"/>
      <c r="F7" s="57"/>
      <c r="G7" s="57">
        <f>+Медуслуги!E48</f>
        <v>450</v>
      </c>
      <c r="H7" s="57"/>
      <c r="I7" s="57"/>
      <c r="J7" s="57"/>
      <c r="K7" s="57"/>
      <c r="L7" s="57"/>
      <c r="M7" s="57"/>
      <c r="N7" s="57"/>
      <c r="O7" s="57"/>
      <c r="P7" s="57"/>
      <c r="Q7" s="57"/>
      <c r="R7" s="70">
        <f t="shared" ref="R7:R35" si="0">SUM(C7:Q7)</f>
        <v>850</v>
      </c>
    </row>
    <row r="8" spans="1:18" x14ac:dyDescent="0.25">
      <c r="A8" s="59">
        <v>11</v>
      </c>
      <c r="B8" s="56" t="s">
        <v>33</v>
      </c>
      <c r="C8" s="57">
        <f>+Медуслуги!E54</f>
        <v>2900</v>
      </c>
      <c r="D8" s="57">
        <f>+Медуслуги!E55</f>
        <v>400</v>
      </c>
      <c r="E8" s="57"/>
      <c r="F8" s="57"/>
      <c r="G8" s="57">
        <f>+Медуслуги!E56</f>
        <v>8500</v>
      </c>
      <c r="H8" s="57">
        <f>+Медуслуги!E61</f>
        <v>5772</v>
      </c>
      <c r="I8" s="57"/>
      <c r="J8" s="57">
        <f>+Медуслуги!E64</f>
        <v>1607</v>
      </c>
      <c r="K8" s="57"/>
      <c r="L8" s="57"/>
      <c r="M8" s="57"/>
      <c r="N8" s="57"/>
      <c r="O8" s="57"/>
      <c r="P8" s="57"/>
      <c r="Q8" s="57"/>
      <c r="R8" s="70">
        <f t="shared" si="0"/>
        <v>19179</v>
      </c>
    </row>
    <row r="9" spans="1:18" x14ac:dyDescent="0.25">
      <c r="A9" s="59">
        <v>21</v>
      </c>
      <c r="B9" s="56" t="s">
        <v>34</v>
      </c>
      <c r="C9" s="57"/>
      <c r="D9" s="57"/>
      <c r="E9" s="57"/>
      <c r="F9" s="57"/>
      <c r="G9" s="57">
        <f>+Медуслуги!E71</f>
        <v>241</v>
      </c>
      <c r="H9" s="57">
        <f>+Медуслуги!E73</f>
        <v>224</v>
      </c>
      <c r="I9" s="57"/>
      <c r="J9" s="57"/>
      <c r="K9" s="57"/>
      <c r="L9" s="57"/>
      <c r="M9" s="57"/>
      <c r="N9" s="57"/>
      <c r="O9" s="57"/>
      <c r="P9" s="57"/>
      <c r="Q9" s="57"/>
      <c r="R9" s="70">
        <f t="shared" si="0"/>
        <v>465</v>
      </c>
    </row>
    <row r="10" spans="1:18" ht="15.75" customHeight="1" x14ac:dyDescent="0.25">
      <c r="A10" s="59">
        <v>23</v>
      </c>
      <c r="B10" s="56" t="s">
        <v>35</v>
      </c>
      <c r="C10" s="57"/>
      <c r="D10" s="57"/>
      <c r="E10" s="57"/>
      <c r="F10" s="57"/>
      <c r="G10" s="57"/>
      <c r="H10" s="57">
        <f>+Медуслуги!E78</f>
        <v>463</v>
      </c>
      <c r="I10" s="57"/>
      <c r="J10" s="57"/>
      <c r="K10" s="57"/>
      <c r="L10" s="57"/>
      <c r="M10" s="57"/>
      <c r="N10" s="57"/>
      <c r="O10" s="57"/>
      <c r="P10" s="57"/>
      <c r="Q10" s="57"/>
      <c r="R10" s="70">
        <f t="shared" si="0"/>
        <v>463</v>
      </c>
    </row>
    <row r="11" spans="1:18" ht="15.75" customHeight="1" x14ac:dyDescent="0.25">
      <c r="A11" s="55">
        <v>26</v>
      </c>
      <c r="B11" s="56" t="s">
        <v>12</v>
      </c>
      <c r="C11" s="57"/>
      <c r="D11" s="57"/>
      <c r="E11" s="57"/>
      <c r="F11" s="57"/>
      <c r="G11" s="57">
        <f>+Медуслуги!E80</f>
        <v>2257</v>
      </c>
      <c r="H11" s="57">
        <f>+Медуслуги!E86</f>
        <v>600</v>
      </c>
      <c r="I11" s="57"/>
      <c r="J11" s="57"/>
      <c r="K11" s="57"/>
      <c r="L11" s="57"/>
      <c r="M11" s="57"/>
      <c r="N11" s="57"/>
      <c r="O11" s="57"/>
      <c r="P11" s="57"/>
      <c r="Q11" s="57"/>
      <c r="R11" s="70">
        <f t="shared" si="0"/>
        <v>2857</v>
      </c>
    </row>
    <row r="12" spans="1:18" x14ac:dyDescent="0.25">
      <c r="A12" s="55">
        <v>34</v>
      </c>
      <c r="B12" s="56" t="s">
        <v>13</v>
      </c>
      <c r="C12" s="57"/>
      <c r="D12" s="57"/>
      <c r="E12" s="57"/>
      <c r="F12" s="57"/>
      <c r="G12" s="57"/>
      <c r="H12" s="57">
        <f>+Медуслуги!E91</f>
        <v>1733</v>
      </c>
      <c r="I12" s="57"/>
      <c r="J12" s="57"/>
      <c r="K12" s="57"/>
      <c r="L12" s="57"/>
      <c r="M12" s="57"/>
      <c r="N12" s="57"/>
      <c r="O12" s="57"/>
      <c r="P12" s="57"/>
      <c r="Q12" s="57"/>
      <c r="R12" s="70">
        <f t="shared" si="0"/>
        <v>1733</v>
      </c>
    </row>
    <row r="13" spans="1:18" x14ac:dyDescent="0.25">
      <c r="A13" s="55">
        <v>37</v>
      </c>
      <c r="B13" s="56" t="s">
        <v>36</v>
      </c>
      <c r="C13" s="57"/>
      <c r="D13" s="57"/>
      <c r="E13" s="57"/>
      <c r="F13" s="57"/>
      <c r="G13" s="57"/>
      <c r="H13" s="57">
        <f>+Медуслуги!E94</f>
        <v>579</v>
      </c>
      <c r="I13" s="57"/>
      <c r="J13" s="57"/>
      <c r="K13" s="57"/>
      <c r="L13" s="57"/>
      <c r="M13" s="57"/>
      <c r="N13" s="57"/>
      <c r="O13" s="57"/>
      <c r="P13" s="57"/>
      <c r="Q13" s="57"/>
      <c r="R13" s="70">
        <f t="shared" si="0"/>
        <v>579</v>
      </c>
    </row>
    <row r="14" spans="1:18" x14ac:dyDescent="0.25">
      <c r="A14" s="55">
        <v>40</v>
      </c>
      <c r="B14" s="56" t="s">
        <v>37</v>
      </c>
      <c r="C14" s="57"/>
      <c r="D14" s="57"/>
      <c r="E14" s="57"/>
      <c r="F14" s="57"/>
      <c r="G14" s="57"/>
      <c r="H14" s="57">
        <f>+Медуслуги!E97</f>
        <v>736</v>
      </c>
      <c r="I14" s="57"/>
      <c r="J14" s="57"/>
      <c r="K14" s="57"/>
      <c r="L14" s="57"/>
      <c r="M14" s="57"/>
      <c r="N14" s="57"/>
      <c r="O14" s="57"/>
      <c r="P14" s="57"/>
      <c r="Q14" s="57"/>
      <c r="R14" s="70">
        <f t="shared" si="0"/>
        <v>736</v>
      </c>
    </row>
    <row r="15" spans="1:18" x14ac:dyDescent="0.25">
      <c r="A15" s="55">
        <v>45</v>
      </c>
      <c r="B15" s="56" t="s">
        <v>38</v>
      </c>
      <c r="C15" s="57"/>
      <c r="D15" s="57"/>
      <c r="E15" s="57"/>
      <c r="F15" s="57"/>
      <c r="G15" s="57"/>
      <c r="H15" s="57">
        <f>+Медуслуги!E103</f>
        <v>579</v>
      </c>
      <c r="I15" s="57"/>
      <c r="J15" s="57"/>
      <c r="K15" s="57"/>
      <c r="L15" s="57"/>
      <c r="M15" s="57"/>
      <c r="N15" s="57"/>
      <c r="O15" s="57"/>
      <c r="P15" s="57"/>
      <c r="Q15" s="57"/>
      <c r="R15" s="70">
        <f t="shared" si="0"/>
        <v>579</v>
      </c>
    </row>
    <row r="16" spans="1:18" x14ac:dyDescent="0.25">
      <c r="A16" s="55">
        <v>46</v>
      </c>
      <c r="B16" s="56" t="s">
        <v>153</v>
      </c>
      <c r="C16" s="57"/>
      <c r="D16" s="57"/>
      <c r="E16" s="57"/>
      <c r="F16" s="57"/>
      <c r="G16" s="57">
        <f>+Медуслуги!E106</f>
        <v>48</v>
      </c>
      <c r="H16" s="57">
        <f>+Медуслуги!E108</f>
        <v>272</v>
      </c>
      <c r="I16" s="57"/>
      <c r="J16" s="57"/>
      <c r="K16" s="57"/>
      <c r="L16" s="57"/>
      <c r="M16" s="57"/>
      <c r="N16" s="57"/>
      <c r="O16" s="57"/>
      <c r="P16" s="57"/>
      <c r="Q16" s="57"/>
      <c r="R16" s="70">
        <f t="shared" si="0"/>
        <v>320</v>
      </c>
    </row>
    <row r="17" spans="1:18" x14ac:dyDescent="0.25">
      <c r="A17" s="59">
        <v>50</v>
      </c>
      <c r="B17" s="56" t="s">
        <v>39</v>
      </c>
      <c r="C17" s="57">
        <f>+Медуслуги!E112</f>
        <v>643</v>
      </c>
      <c r="D17" s="57">
        <f>+Медуслуги!E113</f>
        <v>1670</v>
      </c>
      <c r="E17" s="57">
        <f>+Медуслуги!E115</f>
        <v>1790</v>
      </c>
      <c r="F17" s="57">
        <f>+Медуслуги!E116</f>
        <v>300</v>
      </c>
      <c r="G17" s="57">
        <f>+Медуслуги!E117</f>
        <v>900</v>
      </c>
      <c r="H17" s="57">
        <f>+Медуслуги!E119</f>
        <v>4154</v>
      </c>
      <c r="I17" s="57">
        <f>+Медуслуги!E124</f>
        <v>600</v>
      </c>
      <c r="J17" s="57">
        <f>+Медуслуги!E131</f>
        <v>3500</v>
      </c>
      <c r="K17" s="57">
        <f>+Медуслуги!E142</f>
        <v>26000</v>
      </c>
      <c r="L17" s="57"/>
      <c r="M17" s="57"/>
      <c r="N17" s="57">
        <f>+Медуслуги!E138</f>
        <v>1100</v>
      </c>
      <c r="O17" s="57">
        <f>+Медуслуги!E141</f>
        <v>188</v>
      </c>
      <c r="P17" s="57"/>
      <c r="Q17" s="57">
        <f>+Медуслуги!E143</f>
        <v>100</v>
      </c>
      <c r="R17" s="70">
        <f t="shared" si="0"/>
        <v>40945</v>
      </c>
    </row>
    <row r="18" spans="1:18" x14ac:dyDescent="0.25">
      <c r="A18" s="59">
        <v>52</v>
      </c>
      <c r="B18" s="56" t="s">
        <v>40</v>
      </c>
      <c r="C18" s="57"/>
      <c r="D18" s="57"/>
      <c r="E18" s="57"/>
      <c r="F18" s="57"/>
      <c r="G18" s="57">
        <f>+Медуслуги!E145</f>
        <v>2700</v>
      </c>
      <c r="H18" s="57">
        <f>+Медуслуги!E151</f>
        <v>2308</v>
      </c>
      <c r="I18" s="57"/>
      <c r="J18" s="57"/>
      <c r="K18" s="57"/>
      <c r="L18" s="57"/>
      <c r="M18" s="57"/>
      <c r="N18" s="57"/>
      <c r="O18" s="57"/>
      <c r="P18" s="57"/>
      <c r="Q18" s="57">
        <f>+Медуслуги!E154</f>
        <v>100</v>
      </c>
      <c r="R18" s="70">
        <f t="shared" si="0"/>
        <v>5108</v>
      </c>
    </row>
    <row r="19" spans="1:18" x14ac:dyDescent="0.25">
      <c r="A19" s="59">
        <v>55</v>
      </c>
      <c r="B19" s="56" t="s">
        <v>41</v>
      </c>
      <c r="C19" s="57"/>
      <c r="D19" s="57"/>
      <c r="E19" s="57"/>
      <c r="F19" s="57"/>
      <c r="G19" s="57"/>
      <c r="H19" s="57"/>
      <c r="I19" s="57"/>
      <c r="J19" s="57"/>
      <c r="K19" s="57">
        <f>+Медуслуги!E156</f>
        <v>7350</v>
      </c>
      <c r="L19" s="57"/>
      <c r="M19" s="57"/>
      <c r="N19" s="57"/>
      <c r="O19" s="57"/>
      <c r="P19" s="57"/>
      <c r="Q19" s="57"/>
      <c r="R19" s="70">
        <f t="shared" si="0"/>
        <v>7350</v>
      </c>
    </row>
    <row r="20" spans="1:18" x14ac:dyDescent="0.25">
      <c r="A20" s="55">
        <v>153</v>
      </c>
      <c r="B20" s="56" t="s">
        <v>147</v>
      </c>
      <c r="C20" s="57"/>
      <c r="D20" s="57"/>
      <c r="E20" s="57"/>
      <c r="F20" s="57"/>
      <c r="G20" s="57">
        <f>+Медуслуги!E158</f>
        <v>708</v>
      </c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70">
        <f t="shared" si="0"/>
        <v>708</v>
      </c>
    </row>
    <row r="21" spans="1:18" x14ac:dyDescent="0.25">
      <c r="A21" s="55">
        <v>157</v>
      </c>
      <c r="B21" s="56" t="s">
        <v>43</v>
      </c>
      <c r="C21" s="57"/>
      <c r="D21" s="57"/>
      <c r="E21" s="57"/>
      <c r="F21" s="57"/>
      <c r="G21" s="57">
        <f>+Медуслуги!E163</f>
        <v>250</v>
      </c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70">
        <f t="shared" si="0"/>
        <v>250</v>
      </c>
    </row>
    <row r="22" spans="1:18" x14ac:dyDescent="0.25">
      <c r="A22" s="55">
        <v>164</v>
      </c>
      <c r="B22" s="56" t="s">
        <v>44</v>
      </c>
      <c r="C22" s="57"/>
      <c r="D22" s="57"/>
      <c r="E22" s="57"/>
      <c r="F22" s="57"/>
      <c r="G22" s="57"/>
      <c r="H22" s="57">
        <f>+Медуслуги!E167</f>
        <v>457</v>
      </c>
      <c r="I22" s="57">
        <f>+Медуслуги!E169</f>
        <v>28</v>
      </c>
      <c r="J22" s="57"/>
      <c r="K22" s="57">
        <f>+Медуслуги!E175</f>
        <v>700</v>
      </c>
      <c r="L22" s="57"/>
      <c r="M22" s="57"/>
      <c r="N22" s="57"/>
      <c r="O22" s="57"/>
      <c r="P22" s="57"/>
      <c r="Q22" s="57"/>
      <c r="R22" s="70">
        <f t="shared" si="0"/>
        <v>1185</v>
      </c>
    </row>
    <row r="23" spans="1:18" ht="30" x14ac:dyDescent="0.25">
      <c r="A23" s="55">
        <v>171</v>
      </c>
      <c r="B23" s="56" t="s">
        <v>154</v>
      </c>
      <c r="C23" s="57">
        <f>+Медуслуги!E178</f>
        <v>2053</v>
      </c>
      <c r="D23" s="57">
        <f>+Медуслуги!E179</f>
        <v>800</v>
      </c>
      <c r="E23" s="57">
        <f>+Медуслуги!E181</f>
        <v>1800</v>
      </c>
      <c r="F23" s="57">
        <f>+Медуслуги!E182</f>
        <v>684</v>
      </c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70">
        <f t="shared" si="0"/>
        <v>5337</v>
      </c>
    </row>
    <row r="24" spans="1:18" x14ac:dyDescent="0.25">
      <c r="A24" s="55">
        <v>183</v>
      </c>
      <c r="B24" s="56" t="s">
        <v>46</v>
      </c>
      <c r="C24" s="57"/>
      <c r="D24" s="57"/>
      <c r="E24" s="57"/>
      <c r="F24" s="57"/>
      <c r="G24" s="57"/>
      <c r="H24" s="57"/>
      <c r="I24" s="57">
        <f>+Медуслуги!E184</f>
        <v>28</v>
      </c>
      <c r="J24" s="57"/>
      <c r="K24" s="57"/>
      <c r="L24" s="57"/>
      <c r="M24" s="57"/>
      <c r="N24" s="57"/>
      <c r="O24" s="57"/>
      <c r="P24" s="57"/>
      <c r="Q24" s="57"/>
      <c r="R24" s="70">
        <f t="shared" si="0"/>
        <v>28</v>
      </c>
    </row>
    <row r="25" spans="1:18" x14ac:dyDescent="0.25">
      <c r="A25" s="59">
        <v>188</v>
      </c>
      <c r="B25" s="56" t="s">
        <v>47</v>
      </c>
      <c r="C25" s="57">
        <f>+Медуслуги!E191</f>
        <v>1700</v>
      </c>
      <c r="D25" s="57">
        <f>+Медуслуги!E192</f>
        <v>230</v>
      </c>
      <c r="E25" s="57"/>
      <c r="F25" s="57"/>
      <c r="G25" s="57">
        <f>+Медуслуги!E193</f>
        <v>2060</v>
      </c>
      <c r="H25" s="57">
        <f>+Медуслуги!E197</f>
        <v>2115</v>
      </c>
      <c r="I25" s="57"/>
      <c r="J25" s="57">
        <f>+Медуслуги!E202</f>
        <v>1000</v>
      </c>
      <c r="K25" s="57"/>
      <c r="L25" s="57"/>
      <c r="M25" s="57"/>
      <c r="N25" s="57"/>
      <c r="O25" s="57"/>
      <c r="P25" s="57">
        <f>+Медуслуги!E206</f>
        <v>2600</v>
      </c>
      <c r="Q25" s="57"/>
      <c r="R25" s="70">
        <f t="shared" si="0"/>
        <v>9705</v>
      </c>
    </row>
    <row r="26" spans="1:18" x14ac:dyDescent="0.25">
      <c r="A26" s="55">
        <v>197</v>
      </c>
      <c r="B26" s="56" t="s">
        <v>148</v>
      </c>
      <c r="C26" s="57"/>
      <c r="D26" s="57"/>
      <c r="E26" s="57"/>
      <c r="F26" s="57"/>
      <c r="G26" s="57"/>
      <c r="H26" s="57"/>
      <c r="I26" s="57"/>
      <c r="J26" s="57"/>
      <c r="K26" s="57"/>
      <c r="L26" s="57">
        <f>+Медуслуги!E210</f>
        <v>4394</v>
      </c>
      <c r="M26" s="57">
        <f>+Медуслуги!E211</f>
        <v>11225</v>
      </c>
      <c r="N26" s="57"/>
      <c r="O26" s="57"/>
      <c r="P26" s="57">
        <f>+Медуслуги!E212</f>
        <v>18720</v>
      </c>
      <c r="Q26" s="57"/>
      <c r="R26" s="70">
        <f t="shared" si="0"/>
        <v>34339</v>
      </c>
    </row>
    <row r="27" spans="1:18" x14ac:dyDescent="0.25">
      <c r="A27" s="55">
        <v>205</v>
      </c>
      <c r="B27" s="56" t="s">
        <v>49</v>
      </c>
      <c r="C27" s="57"/>
      <c r="D27" s="57"/>
      <c r="E27" s="57"/>
      <c r="F27" s="57"/>
      <c r="G27" s="57"/>
      <c r="H27" s="57"/>
      <c r="I27" s="57"/>
      <c r="J27" s="57"/>
      <c r="K27" s="57">
        <f>+Медуслуги!E217</f>
        <v>700</v>
      </c>
      <c r="L27" s="57"/>
      <c r="M27" s="57"/>
      <c r="N27" s="57"/>
      <c r="O27" s="57"/>
      <c r="P27" s="57"/>
      <c r="Q27" s="57"/>
      <c r="R27" s="70">
        <f>SUM(C27:Q27)</f>
        <v>700</v>
      </c>
    </row>
    <row r="28" spans="1:18" x14ac:dyDescent="0.25">
      <c r="A28" s="55">
        <v>219</v>
      </c>
      <c r="B28" s="56" t="s">
        <v>50</v>
      </c>
      <c r="C28" s="57"/>
      <c r="D28" s="57"/>
      <c r="E28" s="57"/>
      <c r="F28" s="57"/>
      <c r="G28" s="57"/>
      <c r="H28" s="57"/>
      <c r="I28" s="57"/>
      <c r="J28" s="57"/>
      <c r="K28" s="57"/>
      <c r="L28" s="57"/>
      <c r="M28" s="57"/>
      <c r="N28" s="57"/>
      <c r="O28" s="57"/>
      <c r="P28" s="57">
        <f>+Медуслуги!E219</f>
        <v>5500</v>
      </c>
      <c r="Q28" s="57"/>
      <c r="R28" s="70">
        <f t="shared" si="0"/>
        <v>5500</v>
      </c>
    </row>
    <row r="29" spans="1:18" x14ac:dyDescent="0.25">
      <c r="A29" s="55">
        <v>225</v>
      </c>
      <c r="B29" s="56" t="s">
        <v>146</v>
      </c>
      <c r="C29" s="57"/>
      <c r="D29" s="57"/>
      <c r="E29" s="57"/>
      <c r="F29" s="57"/>
      <c r="G29" s="57">
        <f>+Медуслуги!E224</f>
        <v>3500</v>
      </c>
      <c r="H29" s="57">
        <f>+Медуслуги!E226</f>
        <v>242</v>
      </c>
      <c r="I29" s="57"/>
      <c r="J29" s="57"/>
      <c r="K29" s="57"/>
      <c r="L29" s="57"/>
      <c r="M29" s="57"/>
      <c r="N29" s="57"/>
      <c r="O29" s="57"/>
      <c r="P29" s="57"/>
      <c r="Q29" s="57"/>
      <c r="R29" s="70">
        <f t="shared" si="0"/>
        <v>3742</v>
      </c>
    </row>
    <row r="30" spans="1:18" ht="30" x14ac:dyDescent="0.25">
      <c r="A30" s="55">
        <v>226</v>
      </c>
      <c r="B30" s="56" t="s">
        <v>52</v>
      </c>
      <c r="C30" s="57"/>
      <c r="D30" s="57"/>
      <c r="E30" s="57"/>
      <c r="F30" s="57"/>
      <c r="G30" s="57">
        <f>+Медуслуги!E229</f>
        <v>5400</v>
      </c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70">
        <f t="shared" si="0"/>
        <v>5400</v>
      </c>
    </row>
    <row r="31" spans="1:18" x14ac:dyDescent="0.25">
      <c r="A31" s="59">
        <v>227</v>
      </c>
      <c r="B31" s="56" t="s">
        <v>53</v>
      </c>
      <c r="C31" s="57">
        <f>+Медуслуги!E236</f>
        <v>1604</v>
      </c>
      <c r="D31" s="57">
        <f>+Медуслуги!E237</f>
        <v>250</v>
      </c>
      <c r="E31" s="57"/>
      <c r="F31" s="57"/>
      <c r="G31" s="57">
        <f>+Медуслуги!E238</f>
        <v>37522</v>
      </c>
      <c r="H31" s="57">
        <f>+Медуслуги!E243</f>
        <v>8009</v>
      </c>
      <c r="I31" s="57"/>
      <c r="J31" s="57">
        <f>+Медуслуги!E248</f>
        <v>1000</v>
      </c>
      <c r="K31" s="57"/>
      <c r="L31" s="57"/>
      <c r="M31" s="57"/>
      <c r="N31" s="57"/>
      <c r="O31" s="57"/>
      <c r="P31" s="57">
        <f>+Медуслуги!E254</f>
        <v>1250</v>
      </c>
      <c r="Q31" s="57"/>
      <c r="R31" s="70">
        <f t="shared" si="0"/>
        <v>49635</v>
      </c>
    </row>
    <row r="32" spans="1:18" x14ac:dyDescent="0.25">
      <c r="A32" s="55">
        <v>228</v>
      </c>
      <c r="B32" s="56" t="s">
        <v>54</v>
      </c>
      <c r="C32" s="57"/>
      <c r="D32" s="57"/>
      <c r="E32" s="57"/>
      <c r="F32" s="57"/>
      <c r="G32" s="57">
        <f>+Медуслуги!E258</f>
        <v>1500</v>
      </c>
      <c r="H32" s="57">
        <f>+Медуслуги!E261</f>
        <v>463</v>
      </c>
      <c r="I32" s="57"/>
      <c r="J32" s="57"/>
      <c r="K32" s="57"/>
      <c r="L32" s="57"/>
      <c r="M32" s="57"/>
      <c r="N32" s="57"/>
      <c r="O32" s="57"/>
      <c r="P32" s="57"/>
      <c r="Q32" s="57"/>
      <c r="R32" s="70">
        <f t="shared" si="0"/>
        <v>1963</v>
      </c>
    </row>
    <row r="33" spans="1:18" s="63" customFormat="1" x14ac:dyDescent="0.25">
      <c r="A33" s="55">
        <v>236</v>
      </c>
      <c r="B33" s="56" t="s">
        <v>55</v>
      </c>
      <c r="C33" s="57"/>
      <c r="D33" s="57"/>
      <c r="E33" s="57"/>
      <c r="F33" s="57"/>
      <c r="G33" s="57"/>
      <c r="H33" s="57"/>
      <c r="I33" s="57">
        <f>+Медуслуги!E264</f>
        <v>28</v>
      </c>
      <c r="J33" s="57"/>
      <c r="K33" s="57"/>
      <c r="L33" s="57"/>
      <c r="M33" s="57"/>
      <c r="N33" s="57"/>
      <c r="O33" s="57"/>
      <c r="P33" s="57"/>
      <c r="Q33" s="57"/>
      <c r="R33" s="70">
        <f t="shared" si="0"/>
        <v>28</v>
      </c>
    </row>
    <row r="34" spans="1:18" x14ac:dyDescent="0.25">
      <c r="A34" s="55">
        <v>244</v>
      </c>
      <c r="B34" s="56" t="s">
        <v>56</v>
      </c>
      <c r="C34" s="57"/>
      <c r="D34" s="57"/>
      <c r="E34" s="57"/>
      <c r="F34" s="57"/>
      <c r="G34" s="57">
        <f>+Медуслуги!E271</f>
        <v>500</v>
      </c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70">
        <f t="shared" si="0"/>
        <v>500</v>
      </c>
    </row>
    <row r="35" spans="1:18" x14ac:dyDescent="0.25">
      <c r="A35" s="55">
        <v>245</v>
      </c>
      <c r="B35" s="56" t="s">
        <v>57</v>
      </c>
      <c r="C35" s="57"/>
      <c r="D35" s="57"/>
      <c r="E35" s="57"/>
      <c r="F35" s="57"/>
      <c r="G35" s="57"/>
      <c r="H35" s="57"/>
      <c r="I35" s="57">
        <f>+Медуслуги!E274</f>
        <v>28</v>
      </c>
      <c r="J35" s="57"/>
      <c r="K35" s="57"/>
      <c r="L35" s="57"/>
      <c r="M35" s="57"/>
      <c r="N35" s="57"/>
      <c r="O35" s="57"/>
      <c r="P35" s="57"/>
      <c r="Q35" s="57"/>
      <c r="R35" s="70">
        <f t="shared" si="0"/>
        <v>28</v>
      </c>
    </row>
    <row r="36" spans="1:18" ht="30" x14ac:dyDescent="0.25">
      <c r="A36" s="55"/>
      <c r="B36" s="56" t="s">
        <v>161</v>
      </c>
      <c r="C36" s="57"/>
      <c r="D36" s="57"/>
      <c r="E36" s="57"/>
      <c r="F36" s="57"/>
      <c r="G36" s="57">
        <f>+Медуслуги!E281</f>
        <v>3</v>
      </c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70"/>
    </row>
    <row r="37" spans="1:18" x14ac:dyDescent="0.25">
      <c r="A37" s="60"/>
      <c r="B37" s="61" t="s">
        <v>149</v>
      </c>
      <c r="C37" s="62">
        <f>SUM(C6:C35)</f>
        <v>13190</v>
      </c>
      <c r="D37" s="62">
        <f t="shared" ref="D37:Q37" si="1">SUM(D6:D35)</f>
        <v>3850</v>
      </c>
      <c r="E37" s="62">
        <f t="shared" si="1"/>
        <v>5990</v>
      </c>
      <c r="F37" s="62">
        <f t="shared" si="1"/>
        <v>1384</v>
      </c>
      <c r="G37" s="62">
        <f>SUM(G6:G36)</f>
        <v>69699</v>
      </c>
      <c r="H37" s="62">
        <f t="shared" si="1"/>
        <v>29551</v>
      </c>
      <c r="I37" s="62">
        <f t="shared" si="1"/>
        <v>712</v>
      </c>
      <c r="J37" s="62">
        <f t="shared" si="1"/>
        <v>8607</v>
      </c>
      <c r="K37" s="62">
        <f t="shared" si="1"/>
        <v>74830</v>
      </c>
      <c r="L37" s="62">
        <f t="shared" si="1"/>
        <v>4394</v>
      </c>
      <c r="M37" s="62">
        <f t="shared" si="1"/>
        <v>11225</v>
      </c>
      <c r="N37" s="62">
        <f t="shared" si="1"/>
        <v>1100</v>
      </c>
      <c r="O37" s="62">
        <f t="shared" si="1"/>
        <v>188</v>
      </c>
      <c r="P37" s="62">
        <f t="shared" si="1"/>
        <v>35900</v>
      </c>
      <c r="Q37" s="62">
        <f t="shared" si="1"/>
        <v>200</v>
      </c>
      <c r="R37" s="70">
        <f>SUM(C37:Q37)</f>
        <v>260820</v>
      </c>
    </row>
    <row r="38" spans="1:18" x14ac:dyDescent="0.25">
      <c r="B38" s="50" t="s">
        <v>160</v>
      </c>
      <c r="C38" s="58">
        <v>17040</v>
      </c>
      <c r="E38" s="58">
        <v>7374</v>
      </c>
      <c r="G38" s="50">
        <v>69699</v>
      </c>
      <c r="H38" s="50">
        <v>29551</v>
      </c>
      <c r="I38" s="50">
        <v>712</v>
      </c>
      <c r="J38" s="50">
        <v>8607</v>
      </c>
      <c r="K38" s="50">
        <v>74830</v>
      </c>
    </row>
    <row r="39" spans="1:18" x14ac:dyDescent="0.25">
      <c r="C39" s="64">
        <f>+C38-C37-D37</f>
        <v>0</v>
      </c>
      <c r="E39" s="58">
        <f>+E38-E37-F37</f>
        <v>0</v>
      </c>
      <c r="G39" s="58">
        <f>+G38-G37</f>
        <v>0</v>
      </c>
      <c r="H39" s="58">
        <f>+H38-H37</f>
        <v>0</v>
      </c>
      <c r="I39" s="58">
        <f>+I38-I37</f>
        <v>0</v>
      </c>
      <c r="J39" s="58">
        <f>+J38-J37</f>
        <v>0</v>
      </c>
      <c r="K39" s="58">
        <f>+K38-K37</f>
        <v>0</v>
      </c>
      <c r="L39" s="58"/>
    </row>
    <row r="40" spans="1:18" x14ac:dyDescent="0.25">
      <c r="C40" s="64"/>
      <c r="L40" s="58"/>
    </row>
    <row r="41" spans="1:18" x14ac:dyDescent="0.25">
      <c r="C41" s="64"/>
      <c r="M41" s="58"/>
    </row>
    <row r="42" spans="1:18" x14ac:dyDescent="0.25">
      <c r="C42" s="64"/>
    </row>
    <row r="43" spans="1:18" x14ac:dyDescent="0.25">
      <c r="C43" s="64"/>
      <c r="M43" s="58"/>
    </row>
    <row r="44" spans="1:18" x14ac:dyDescent="0.25">
      <c r="C44" s="64"/>
    </row>
    <row r="45" spans="1:18" x14ac:dyDescent="0.25">
      <c r="C45" s="64"/>
      <c r="M45" s="58"/>
    </row>
    <row r="46" spans="1:18" x14ac:dyDescent="0.25">
      <c r="C46" s="64"/>
    </row>
    <row r="47" spans="1:18" x14ac:dyDescent="0.25">
      <c r="C47" s="64"/>
    </row>
    <row r="48" spans="1:18" x14ac:dyDescent="0.25">
      <c r="C48" s="64"/>
    </row>
    <row r="49" spans="1:3" x14ac:dyDescent="0.25">
      <c r="C49" s="64"/>
    </row>
    <row r="50" spans="1:3" x14ac:dyDescent="0.25">
      <c r="A50" s="50"/>
      <c r="C50" s="64"/>
    </row>
    <row r="51" spans="1:3" x14ac:dyDescent="0.25">
      <c r="A51" s="50"/>
      <c r="C51" s="64"/>
    </row>
    <row r="52" spans="1:3" x14ac:dyDescent="0.25">
      <c r="A52" s="50"/>
      <c r="C52" s="64"/>
    </row>
  </sheetData>
  <mergeCells count="1">
    <mergeCell ref="B2:P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32"/>
  <sheetViews>
    <sheetView zoomScale="70" zoomScaleNormal="70" workbookViewId="0">
      <pane ySplit="9" topLeftCell="A10" activePane="bottomLeft" state="frozen"/>
      <selection pane="bottomLeft" activeCell="M24" sqref="M24"/>
    </sheetView>
  </sheetViews>
  <sheetFormatPr defaultRowHeight="18.75" x14ac:dyDescent="0.3"/>
  <cols>
    <col min="1" max="1" width="7" style="4" customWidth="1"/>
    <col min="2" max="2" width="11" style="4" customWidth="1"/>
    <col min="3" max="3" width="48.5703125" style="101" customWidth="1"/>
    <col min="4" max="4" width="15.28515625" style="4" customWidth="1"/>
    <col min="5" max="5" width="14.85546875" style="4" customWidth="1"/>
    <col min="6" max="6" width="16.28515625" style="4" customWidth="1"/>
    <col min="7" max="7" width="14.42578125" style="4" customWidth="1"/>
    <col min="8" max="8" width="14.140625" style="4" customWidth="1"/>
    <col min="9" max="9" width="14.5703125" style="4" customWidth="1"/>
    <col min="10" max="10" width="15.5703125" style="4" customWidth="1"/>
    <col min="11" max="11" width="14.85546875" style="4" customWidth="1"/>
    <col min="12" max="12" width="15.85546875" style="4" customWidth="1"/>
    <col min="13" max="13" width="15.7109375" style="4" customWidth="1"/>
    <col min="14" max="14" width="15.28515625" style="4" customWidth="1"/>
    <col min="15" max="16" width="15" style="4" customWidth="1"/>
    <col min="17" max="17" width="13.7109375" style="4" customWidth="1"/>
    <col min="18" max="18" width="14.5703125" style="4" customWidth="1"/>
    <col min="19" max="16384" width="9.140625" style="4"/>
  </cols>
  <sheetData>
    <row r="2" spans="1:18" x14ac:dyDescent="0.3">
      <c r="A2" s="127" t="s">
        <v>150</v>
      </c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</row>
    <row r="3" spans="1:18" x14ac:dyDescent="0.3">
      <c r="A3" s="127" t="s">
        <v>30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</row>
    <row r="4" spans="1:18" x14ac:dyDescent="0.3">
      <c r="C4" s="127"/>
      <c r="D4" s="127"/>
      <c r="E4" s="127"/>
      <c r="F4" s="127"/>
      <c r="G4" s="127"/>
      <c r="H4" s="127"/>
      <c r="I4" s="127"/>
      <c r="J4" s="127"/>
      <c r="K4" s="127"/>
      <c r="L4" s="127"/>
      <c r="M4" s="127"/>
      <c r="N4" s="127"/>
    </row>
    <row r="5" spans="1:18" ht="18.75" customHeight="1" x14ac:dyDescent="0.3">
      <c r="A5" s="131" t="s">
        <v>5</v>
      </c>
      <c r="B5" s="131" t="s">
        <v>25</v>
      </c>
      <c r="C5" s="134" t="s">
        <v>16</v>
      </c>
      <c r="D5" s="137" t="s">
        <v>23</v>
      </c>
      <c r="E5" s="138"/>
      <c r="F5" s="139"/>
      <c r="G5" s="143" t="s">
        <v>10</v>
      </c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5"/>
    </row>
    <row r="6" spans="1:18" x14ac:dyDescent="0.3">
      <c r="A6" s="133"/>
      <c r="B6" s="133"/>
      <c r="C6" s="135"/>
      <c r="D6" s="140"/>
      <c r="E6" s="141"/>
      <c r="F6" s="142"/>
      <c r="G6" s="143" t="s">
        <v>1</v>
      </c>
      <c r="H6" s="144"/>
      <c r="I6" s="145"/>
      <c r="J6" s="143" t="s">
        <v>2</v>
      </c>
      <c r="K6" s="144"/>
      <c r="L6" s="145"/>
      <c r="M6" s="143" t="s">
        <v>3</v>
      </c>
      <c r="N6" s="144"/>
      <c r="O6" s="145"/>
      <c r="P6" s="143" t="s">
        <v>4</v>
      </c>
      <c r="Q6" s="144"/>
      <c r="R6" s="145"/>
    </row>
    <row r="7" spans="1:18" x14ac:dyDescent="0.3">
      <c r="A7" s="133"/>
      <c r="B7" s="133"/>
      <c r="C7" s="135"/>
      <c r="D7" s="131" t="s">
        <v>9</v>
      </c>
      <c r="E7" s="129" t="s">
        <v>6</v>
      </c>
      <c r="F7" s="130"/>
      <c r="G7" s="131" t="s">
        <v>0</v>
      </c>
      <c r="H7" s="129" t="s">
        <v>6</v>
      </c>
      <c r="I7" s="130"/>
      <c r="J7" s="131" t="s">
        <v>0</v>
      </c>
      <c r="K7" s="129" t="s">
        <v>6</v>
      </c>
      <c r="L7" s="130"/>
      <c r="M7" s="131" t="s">
        <v>0</v>
      </c>
      <c r="N7" s="129" t="s">
        <v>6</v>
      </c>
      <c r="O7" s="130"/>
      <c r="P7" s="131" t="s">
        <v>0</v>
      </c>
      <c r="Q7" s="129" t="s">
        <v>6</v>
      </c>
      <c r="R7" s="130"/>
    </row>
    <row r="8" spans="1:18" ht="183" customHeight="1" x14ac:dyDescent="0.3">
      <c r="A8" s="132"/>
      <c r="B8" s="132"/>
      <c r="C8" s="136"/>
      <c r="D8" s="132"/>
      <c r="E8" s="16" t="s">
        <v>24</v>
      </c>
      <c r="F8" s="14" t="s">
        <v>18</v>
      </c>
      <c r="G8" s="132"/>
      <c r="H8" s="16" t="s">
        <v>24</v>
      </c>
      <c r="I8" s="14" t="s">
        <v>18</v>
      </c>
      <c r="J8" s="132"/>
      <c r="K8" s="16" t="s">
        <v>24</v>
      </c>
      <c r="L8" s="14" t="s">
        <v>18</v>
      </c>
      <c r="M8" s="132"/>
      <c r="N8" s="16" t="s">
        <v>24</v>
      </c>
      <c r="O8" s="14" t="s">
        <v>18</v>
      </c>
      <c r="P8" s="132"/>
      <c r="Q8" s="16" t="s">
        <v>24</v>
      </c>
      <c r="R8" s="14" t="s">
        <v>18</v>
      </c>
    </row>
    <row r="9" spans="1:18" x14ac:dyDescent="0.3">
      <c r="A9" s="47">
        <v>1</v>
      </c>
      <c r="B9" s="47">
        <v>2</v>
      </c>
      <c r="C9" s="47">
        <v>3</v>
      </c>
      <c r="D9" s="3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1">
        <v>11</v>
      </c>
      <c r="L9" s="11">
        <v>12</v>
      </c>
      <c r="M9" s="11">
        <v>13</v>
      </c>
      <c r="N9" s="11">
        <v>14</v>
      </c>
      <c r="O9" s="11">
        <v>15</v>
      </c>
      <c r="P9" s="11">
        <v>16</v>
      </c>
      <c r="Q9" s="11">
        <v>17</v>
      </c>
      <c r="R9" s="11">
        <v>18</v>
      </c>
    </row>
    <row r="10" spans="1:18" x14ac:dyDescent="0.3">
      <c r="A10" s="65">
        <v>1</v>
      </c>
      <c r="B10" s="65" t="s">
        <v>68</v>
      </c>
      <c r="C10" s="103" t="s">
        <v>67</v>
      </c>
      <c r="D10" s="108">
        <f t="shared" ref="D10:D23" si="0">E10+F10</f>
        <v>13190</v>
      </c>
      <c r="E10" s="38">
        <f t="shared" ref="E10:F23" si="1">H10+K10+N10+Q10</f>
        <v>4377</v>
      </c>
      <c r="F10" s="38">
        <f t="shared" si="1"/>
        <v>8813</v>
      </c>
      <c r="G10" s="38">
        <f>H10+I10</f>
        <v>3475</v>
      </c>
      <c r="H10" s="38">
        <f>+Медуслуги!I15+Медуслуги!I47+Медуслуги!I54+Медуслуги!I112+Медуслуги!I178+Медуслуги!I191+Медуслуги!I236</f>
        <v>1156</v>
      </c>
      <c r="I10" s="38">
        <f>+Медуслуги!J15+Медуслуги!J47+Медуслуги!J54+Медуслуги!J112+Медуслуги!J178+Медуслуги!J191+Медуслуги!J236</f>
        <v>2319</v>
      </c>
      <c r="J10" s="38">
        <f>K10+L10</f>
        <v>3495</v>
      </c>
      <c r="K10" s="38">
        <f>+Медуслуги!L15+Медуслуги!L47+Медуслуги!L54+Медуслуги!L112+Медуслуги!L178+Медуслуги!L191+Медуслуги!L236</f>
        <v>1162</v>
      </c>
      <c r="L10" s="38">
        <f>+Медуслуги!M15+Медуслуги!M47+Медуслуги!M54+Медуслуги!M112+Медуслуги!M178+Медуслуги!M191+Медуслуги!M236</f>
        <v>2333</v>
      </c>
      <c r="M10" s="38">
        <f>N10+O10</f>
        <v>3497</v>
      </c>
      <c r="N10" s="38">
        <f>+Медуслуги!O15+Медуслуги!O47+Медуслуги!O54+Медуслуги!O112+Медуслуги!O178+Медуслуги!O191+Медуслуги!O236</f>
        <v>1163</v>
      </c>
      <c r="O10" s="38">
        <f>+Медуслуги!P15+Медуслуги!P47+Медуслуги!P54+Медуслуги!P112+Медуслуги!P178+Медуслуги!P191+Медуслуги!P236</f>
        <v>2334</v>
      </c>
      <c r="P10" s="38">
        <f>Q10+R10</f>
        <v>2723</v>
      </c>
      <c r="Q10" s="38">
        <f>+Медуслуги!R15+Медуслуги!R47+Медуслуги!R54+Медуслуги!R112+Медуслуги!R178+Медуслуги!R191+Медуслуги!R236</f>
        <v>896</v>
      </c>
      <c r="R10" s="38">
        <f>+Медуслуги!S15+Медуслуги!S47+Медуслуги!S54+Медуслуги!S112+Медуслуги!S178+Медуслуги!S191+Медуслуги!S236</f>
        <v>1827</v>
      </c>
    </row>
    <row r="11" spans="1:18" ht="37.5" x14ac:dyDescent="0.3">
      <c r="A11" s="65">
        <v>2</v>
      </c>
      <c r="B11" s="65" t="s">
        <v>69</v>
      </c>
      <c r="C11" s="66" t="s">
        <v>8</v>
      </c>
      <c r="D11" s="108">
        <f t="shared" si="0"/>
        <v>3850</v>
      </c>
      <c r="E11" s="38">
        <f t="shared" si="1"/>
        <v>1505</v>
      </c>
      <c r="F11" s="38">
        <f t="shared" si="1"/>
        <v>2345</v>
      </c>
      <c r="G11" s="38">
        <f t="shared" ref="G11:G22" si="2">H11+I11</f>
        <v>986</v>
      </c>
      <c r="H11" s="38">
        <f>+Медуслуги!I16+Медуслуги!I55+Медуслуги!I113+Медуслуги!I179+Медуслуги!I192+Медуслуги!I237</f>
        <v>384</v>
      </c>
      <c r="I11" s="38">
        <f>+Медуслуги!J16+Медуслуги!J55+Медуслуги!J113+Медуслуги!J179+Медуслуги!J192+Медуслуги!J237</f>
        <v>602</v>
      </c>
      <c r="J11" s="38">
        <f t="shared" ref="J11:J22" si="3">K11+L11</f>
        <v>988</v>
      </c>
      <c r="K11" s="38">
        <f>+Медуслуги!L16+Медуслуги!L55+Медуслуги!L113+Медуслуги!L179+Медуслуги!L192+Медуслуги!L237</f>
        <v>385</v>
      </c>
      <c r="L11" s="38">
        <f>+Медуслуги!M16+Медуслуги!M55+Медуслуги!M113+Медуслуги!M179+Медуслуги!M192+Медуслуги!M237</f>
        <v>603</v>
      </c>
      <c r="M11" s="38">
        <f t="shared" ref="M11:M22" si="4">N11+O11</f>
        <v>989</v>
      </c>
      <c r="N11" s="38">
        <f>+Медуслуги!O16+Медуслуги!O55+Медуслуги!O113+Медуслуги!O179+Медуслуги!O192+Медуслуги!O237</f>
        <v>385</v>
      </c>
      <c r="O11" s="38">
        <f>+Медуслуги!P16+Медуслуги!P55+Медуслуги!P113+Медуслуги!P179+Медуслуги!P192+Медуслуги!P237</f>
        <v>604</v>
      </c>
      <c r="P11" s="38">
        <f t="shared" ref="P11:P22" si="5">Q11+R11</f>
        <v>887</v>
      </c>
      <c r="Q11" s="38">
        <f>+Медуслуги!R16+Медуслуги!R55+Медуслуги!R113+Медуслуги!R179+Медуслуги!R192+Медуслуги!R237</f>
        <v>351</v>
      </c>
      <c r="R11" s="38">
        <f>+Медуслуги!S16+Медуслуги!S55+Медуслуги!S113+Медуслуги!S179+Медуслуги!S192+Медуслуги!S237</f>
        <v>536</v>
      </c>
    </row>
    <row r="12" spans="1:18" x14ac:dyDescent="0.3">
      <c r="A12" s="65">
        <v>3</v>
      </c>
      <c r="B12" s="65" t="s">
        <v>116</v>
      </c>
      <c r="C12" s="103" t="s">
        <v>115</v>
      </c>
      <c r="D12" s="108">
        <f t="shared" si="0"/>
        <v>5990</v>
      </c>
      <c r="E12" s="38">
        <f t="shared" si="1"/>
        <v>2334</v>
      </c>
      <c r="F12" s="38">
        <f t="shared" si="1"/>
        <v>3656</v>
      </c>
      <c r="G12" s="38">
        <f t="shared" si="2"/>
        <v>1616</v>
      </c>
      <c r="H12" s="38">
        <f>+Медуслуги!I18+Медуслуги!I115+Медуслуги!I181</f>
        <v>623</v>
      </c>
      <c r="I12" s="38">
        <f>+Медуслуги!J18+Медуслуги!J115+Медуслуги!J181</f>
        <v>993</v>
      </c>
      <c r="J12" s="38">
        <f t="shared" si="3"/>
        <v>1618</v>
      </c>
      <c r="K12" s="38">
        <f>+Медуслуги!L18+Медуслуги!L115+Медуслуги!L181</f>
        <v>625</v>
      </c>
      <c r="L12" s="38">
        <f>+Медуслуги!M18+Медуслуги!M115+Медуслуги!M181</f>
        <v>993</v>
      </c>
      <c r="M12" s="38">
        <f t="shared" si="4"/>
        <v>1618</v>
      </c>
      <c r="N12" s="38">
        <f>+Медуслуги!O18+Медуслуги!O115+Медуслуги!O181</f>
        <v>625</v>
      </c>
      <c r="O12" s="38">
        <f>+Медуслуги!P18+Медуслуги!P115+Медуслуги!P181</f>
        <v>993</v>
      </c>
      <c r="P12" s="38">
        <f t="shared" si="5"/>
        <v>1138</v>
      </c>
      <c r="Q12" s="38">
        <f>+Медуслуги!R18+Медуслуги!R115+Медуслуги!R181</f>
        <v>461</v>
      </c>
      <c r="R12" s="38">
        <f>+Медуслуги!S18+Медуслуги!S115+Медуслуги!S181</f>
        <v>677</v>
      </c>
    </row>
    <row r="13" spans="1:18" ht="37.5" x14ac:dyDescent="0.3">
      <c r="A13" s="65">
        <v>4</v>
      </c>
      <c r="B13" s="65" t="s">
        <v>117</v>
      </c>
      <c r="C13" s="66" t="s">
        <v>7</v>
      </c>
      <c r="D13" s="108">
        <f t="shared" si="0"/>
        <v>1384</v>
      </c>
      <c r="E13" s="38">
        <f t="shared" si="1"/>
        <v>559</v>
      </c>
      <c r="F13" s="38">
        <f t="shared" si="1"/>
        <v>825</v>
      </c>
      <c r="G13" s="38">
        <f t="shared" si="2"/>
        <v>365</v>
      </c>
      <c r="H13" s="38">
        <f>+Медуслуги!I19+Медуслуги!I116+Медуслуги!I182</f>
        <v>146</v>
      </c>
      <c r="I13" s="38">
        <f>+Медуслуги!J19+Медуслуги!J116+Медуслуги!J182</f>
        <v>219</v>
      </c>
      <c r="J13" s="38">
        <f t="shared" si="3"/>
        <v>366</v>
      </c>
      <c r="K13" s="38">
        <f>+Медуслуги!L19+Медуслуги!L116+Медуслуги!L182</f>
        <v>146</v>
      </c>
      <c r="L13" s="38">
        <f>+Медуслуги!M19+Медуслуги!M116+Медуслуги!M182</f>
        <v>220</v>
      </c>
      <c r="M13" s="38">
        <f t="shared" si="4"/>
        <v>366</v>
      </c>
      <c r="N13" s="38">
        <f>+Медуслуги!O19+Медуслуги!O116+Медуслуги!O182</f>
        <v>146</v>
      </c>
      <c r="O13" s="38">
        <f>+Медуслуги!P19+Медуслуги!P116+Медуслуги!P182</f>
        <v>220</v>
      </c>
      <c r="P13" s="38">
        <f t="shared" si="5"/>
        <v>287</v>
      </c>
      <c r="Q13" s="38">
        <f>+Медуслуги!R19+Медуслуги!R116+Медуслуги!R182</f>
        <v>121</v>
      </c>
      <c r="R13" s="38">
        <f>+Медуслуги!S19+Медуслуги!S116+Медуслуги!S182</f>
        <v>166</v>
      </c>
    </row>
    <row r="14" spans="1:18" x14ac:dyDescent="0.3">
      <c r="A14" s="65">
        <v>5</v>
      </c>
      <c r="B14" s="65"/>
      <c r="C14" s="103" t="s">
        <v>143</v>
      </c>
      <c r="D14" s="108">
        <f t="shared" si="0"/>
        <v>69696</v>
      </c>
      <c r="E14" s="38">
        <f t="shared" si="1"/>
        <v>21048</v>
      </c>
      <c r="F14" s="38">
        <f t="shared" si="1"/>
        <v>48648</v>
      </c>
      <c r="G14" s="38">
        <f t="shared" si="2"/>
        <v>17325</v>
      </c>
      <c r="H14" s="38">
        <f>+Медуслуги!I20+Медуслуги!I48+Медуслуги!I56+Медуслуги!I71+Медуслуги!I80+Медуслуги!I106+Медуслуги!I117+Медуслуги!I145+Медуслуги!I158+Медуслуги!I163+Медуслуги!I193+Медуслуги!I224+Медуслуги!I229+Медуслуги!I238+Медуслуги!I258+Медуслуги!I271</f>
        <v>5281</v>
      </c>
      <c r="I14" s="38">
        <f>+Медуслуги!J20+Медуслуги!J48+Медуслуги!J56+Медуслуги!J71+Медуслуги!J80+Медуслуги!J106+Медуслуги!J117+Медуслуги!J145+Медуслуги!J158+Медуслуги!J163+Медуслуги!J193+Медуслуги!J224+Медуслуги!J229+Медуслуги!J238+Медуслуги!J258+Медуслуги!J271</f>
        <v>12044</v>
      </c>
      <c r="J14" s="38">
        <f t="shared" si="3"/>
        <v>17229</v>
      </c>
      <c r="K14" s="38">
        <f>+Медуслуги!L20+Медуслуги!L48+Медуслуги!L56+Медуслуги!L71+Медуслуги!L80+Медуслуги!L106+Медуслуги!L117+Медуслуги!L145+Медуслуги!L158+Медуслуги!L163+Медуслуги!L193+Медуслуги!L224+Медуслуги!L229+Медуслуги!L238+Медуслуги!L258+Медуслуги!L271</f>
        <v>5195</v>
      </c>
      <c r="L14" s="38">
        <f>+Медуслуги!M20+Медуслуги!M48+Медуслуги!M56+Медуслуги!M71+Медуслуги!M80+Медуслуги!M106+Медуслуги!M117+Медуслуги!M145+Медуслуги!M158+Медуслуги!M163+Медуслуги!M193+Медуслуги!M224+Медуслуги!M229+Медуслуги!M238+Медуслуги!M258+Медуслуги!M271</f>
        <v>12034</v>
      </c>
      <c r="M14" s="38">
        <f t="shared" si="4"/>
        <v>17242</v>
      </c>
      <c r="N14" s="38">
        <f>+Медуслуги!O20+Медуслуги!O48+Медуслуги!O56+Медуслуги!O71+Медуслуги!O80+Медуслуги!O106+Медуслуги!O117+Медуслуги!O145+Медуслуги!O158+Медуслуги!O163+Медуслуги!O193+Медуслуги!O224+Медуслуги!O229+Медуслуги!O238+Медуслуги!O258+Медуслуги!O271</f>
        <v>5229</v>
      </c>
      <c r="O14" s="38">
        <f>+Медуслуги!P20+Медуслуги!P48+Медуслуги!P56+Медуслуги!P71+Медуслуги!P80+Медуслуги!P106+Медуслуги!P117+Медуслуги!P145+Медуслуги!P158+Медуслуги!P163+Медуслуги!P193+Медуслуги!P224+Медуслуги!P229+Медуслуги!P238+Медуслуги!P258+Медуслуги!P271</f>
        <v>12013</v>
      </c>
      <c r="P14" s="38">
        <f t="shared" si="5"/>
        <v>17900</v>
      </c>
      <c r="Q14" s="38">
        <f>+Медуслуги!R20+Медуслуги!R48+Медуслуги!R56+Медуслуги!R71+Медуслуги!R80+Медуслуги!R106+Медуслуги!R117+Медуслуги!R145+Медуслуги!R158+Медуслуги!R163+Медуслуги!R193+Медуслуги!R224+Медуслуги!R229+Медуслуги!R238+Медуслуги!R258+Медуслуги!R271</f>
        <v>5343</v>
      </c>
      <c r="R14" s="38">
        <f>+Медуслуги!S20+Медуслуги!S48+Медуслуги!S56+Медуслуги!S71+Медуслуги!S80+Медуслуги!S106+Медуслуги!S117+Медуслуги!S145+Медуслуги!S158+Медуслуги!S163+Медуслуги!S193+Медуслуги!S224+Медуслуги!S229+Медуслуги!S238+Медуслуги!S258+Медуслуги!S271</f>
        <v>12557</v>
      </c>
    </row>
    <row r="15" spans="1:18" ht="37.5" x14ac:dyDescent="0.3">
      <c r="A15" s="65">
        <v>6</v>
      </c>
      <c r="B15" s="65"/>
      <c r="C15" s="66" t="s">
        <v>144</v>
      </c>
      <c r="D15" s="108">
        <f t="shared" si="0"/>
        <v>29551</v>
      </c>
      <c r="E15" s="38">
        <f t="shared" si="1"/>
        <v>9636</v>
      </c>
      <c r="F15" s="38">
        <f t="shared" si="1"/>
        <v>19915</v>
      </c>
      <c r="G15" s="38">
        <f t="shared" si="2"/>
        <v>7295</v>
      </c>
      <c r="H15" s="38">
        <f>+Медуслуги!I27+Медуслуги!I61+Медуслуги!I73+Медуслуги!I77+Медуслуги!I86+Медуслуги!I91+Медуслуги!I94+Медуслуги!I97+Медуслуги!I103+Медуслуги!I108+Медуслуги!I119+Медуслуги!I151+Медуслуги!I167+Медуслуги!I197+Медуслуги!I226+Медуслуги!I243+Медуслуги!I261</f>
        <v>2365</v>
      </c>
      <c r="I15" s="38">
        <f>+Медуслуги!J27+Медуслуги!J61+Медуслуги!J73+Медуслуги!J77+Медуслуги!J86+Медуслуги!J91+Медуслуги!J94+Медуслуги!J97+Медуслуги!J103+Медуслуги!J108+Медуслуги!J119+Медуслуги!J151+Медуслуги!J167+Медуслуги!J197+Медуслуги!J226+Медуслуги!J243+Медуслуги!J261</f>
        <v>4930</v>
      </c>
      <c r="J15" s="38">
        <f t="shared" si="3"/>
        <v>7565</v>
      </c>
      <c r="K15" s="38">
        <f>+Медуслуги!L27+Медуслуги!L61+Медуслуги!L73+Медуслуги!L77+Медуслуги!L86+Медуслуги!L91+Медуслуги!L94+Медуслуги!L97+Медуслуги!L103+Медуслуги!L108+Медуслуги!L119+Медуслуги!L151+Медуслуги!L167+Медуслуги!L197+Медуслуги!L226+Медуслуги!L243+Медуслуги!L261</f>
        <v>2451</v>
      </c>
      <c r="L15" s="38">
        <f>+Медуслуги!M27+Медуслуги!M61+Медуслуги!M73+Медуслуги!M77+Медуслуги!M86+Медуслуги!M91+Медуслуги!M94+Медуслуги!M97+Медуслуги!M103+Медуслуги!M108+Медуслуги!M119+Медуслуги!M151+Медуслуги!M167+Медуслуги!M197+Медуслуги!M226+Медуслуги!M243+Медуслуги!M261</f>
        <v>5114</v>
      </c>
      <c r="M15" s="38">
        <f t="shared" si="4"/>
        <v>7229</v>
      </c>
      <c r="N15" s="38">
        <f>+Медуслуги!O27+Медуслуги!O61+Медуслуги!O73+Медуслуги!O77+Медуслуги!O86+Медуслуги!O91+Медуслуги!O94+Медуслуги!O97+Медуслуги!O103+Медуслуги!O108+Медуслуги!O119+Медуслуги!O151+Медуслуги!O167+Медуслуги!O197+Медуслуги!O226+Медуслуги!O243+Медуслуги!O261</f>
        <v>2402</v>
      </c>
      <c r="O15" s="38">
        <f>+Медуслуги!P27+Медуслуги!P61+Медуслуги!P73+Медуслуги!P77+Медуслуги!P86+Медуслуги!P91+Медуслуги!P94+Медуслуги!P97+Медуслуги!P103+Медуслуги!P108+Медуслуги!P119+Медуслуги!P151+Медуслуги!P167+Медуслуги!P197+Медуслуги!P226+Медуслуги!P243+Медуслуги!P261</f>
        <v>4827</v>
      </c>
      <c r="P15" s="38">
        <f t="shared" si="5"/>
        <v>7462</v>
      </c>
      <c r="Q15" s="38">
        <f>+Медуслуги!R27+Медуслуги!R61+Медуслуги!R73+Медуслуги!R77+Медуслуги!R86+Медуслуги!R91+Медуслуги!R94+Медуслуги!R97+Медуслуги!R103+Медуслуги!R108+Медуслуги!R119+Медуслуги!R151+Медуслуги!R167+Медуслуги!R197+Медуслуги!R226+Медуслуги!R243+Медуслуги!R261</f>
        <v>2418</v>
      </c>
      <c r="R15" s="38">
        <f>+Медуслуги!S27+Медуслуги!S61+Медуслуги!S73+Медуслуги!S77+Медуслуги!S86+Медуслуги!S91+Медуслуги!S94+Медуслуги!S97+Медуслуги!S103+Медуслуги!S108+Медуслуги!S119+Медуслуги!S151+Медуслуги!S167+Медуслуги!S197+Медуслуги!S226+Медуслуги!S243+Медуслуги!S261</f>
        <v>5044</v>
      </c>
    </row>
    <row r="16" spans="1:18" x14ac:dyDescent="0.3">
      <c r="A16" s="65">
        <v>7</v>
      </c>
      <c r="B16" s="65"/>
      <c r="C16" s="103" t="s">
        <v>145</v>
      </c>
      <c r="D16" s="108">
        <f t="shared" si="0"/>
        <v>712</v>
      </c>
      <c r="E16" s="38">
        <f t="shared" si="1"/>
        <v>290</v>
      </c>
      <c r="F16" s="38">
        <f t="shared" si="1"/>
        <v>422</v>
      </c>
      <c r="G16" s="38">
        <f t="shared" si="2"/>
        <v>173</v>
      </c>
      <c r="H16" s="38">
        <f>+Медуслуги!I124+Медуслуги!I169+Медуслуги!I184+Медуслуги!I264+Медуслуги!I274</f>
        <v>69</v>
      </c>
      <c r="I16" s="38">
        <f>+Медуслуги!J124+Медуслуги!J169+Медуслуги!J184+Медуслуги!J264+Медуслуги!J274</f>
        <v>104</v>
      </c>
      <c r="J16" s="38">
        <f t="shared" si="3"/>
        <v>174</v>
      </c>
      <c r="K16" s="38">
        <f>+Медуслуги!L124+Медуслуги!L169+Медуслуги!L184+Медуслуги!L264+Медуслуги!L274</f>
        <v>71</v>
      </c>
      <c r="L16" s="38">
        <f>+Медуслуги!M124+Медуслуги!M169+Медуслуги!M184+Медуслуги!M264+Медуслуги!M274</f>
        <v>103</v>
      </c>
      <c r="M16" s="38">
        <f t="shared" si="4"/>
        <v>177</v>
      </c>
      <c r="N16" s="38">
        <f>+Медуслуги!O124+Медуслуги!O169+Медуслуги!O184+Медуслуги!O264+Медуслуги!O274</f>
        <v>72</v>
      </c>
      <c r="O16" s="38">
        <f>+Медуслуги!P124+Медуслуги!P169+Медуслуги!P184+Медуслуги!P264+Медуслуги!P274</f>
        <v>105</v>
      </c>
      <c r="P16" s="38">
        <f t="shared" si="5"/>
        <v>188</v>
      </c>
      <c r="Q16" s="38">
        <f>+Медуслуги!R124+Медуслуги!R169+Медуслуги!R184+Медуслуги!R264+Медуслуги!R274</f>
        <v>78</v>
      </c>
      <c r="R16" s="38">
        <f>+Медуслуги!S124+Медуслуги!S169+Медуслуги!S184+Медуслуги!S264+Медуслуги!S274</f>
        <v>110</v>
      </c>
    </row>
    <row r="17" spans="1:18" ht="38.25" customHeight="1" x14ac:dyDescent="0.3">
      <c r="A17" s="65">
        <v>8</v>
      </c>
      <c r="B17" s="65"/>
      <c r="C17" s="2" t="s">
        <v>151</v>
      </c>
      <c r="D17" s="108">
        <f t="shared" si="0"/>
        <v>8607</v>
      </c>
      <c r="E17" s="38">
        <f t="shared" si="1"/>
        <v>2928</v>
      </c>
      <c r="F17" s="38">
        <f t="shared" si="1"/>
        <v>5679</v>
      </c>
      <c r="G17" s="38">
        <f t="shared" si="2"/>
        <v>2223</v>
      </c>
      <c r="H17" s="38">
        <f>+Медуслуги!I33+Медуслуги!I64+Медуслуги!I131+Медуслуги!I202+Медуслуги!I248</f>
        <v>756</v>
      </c>
      <c r="I17" s="38">
        <f>+Медуслуги!J33+Медуслуги!J64+Медуслуги!J131+Медуслуги!J202+Медуслуги!J248</f>
        <v>1467</v>
      </c>
      <c r="J17" s="38">
        <f t="shared" si="3"/>
        <v>2225</v>
      </c>
      <c r="K17" s="38">
        <f>+Медуслуги!L33+Медуслуги!L64+Медуслуги!L131+Медуслуги!L202+Медуслуги!L248</f>
        <v>756</v>
      </c>
      <c r="L17" s="38">
        <f>+Медуслуги!M33+Медуслуги!M64+Медуслуги!M131+Медуслуги!M202+Медуслуги!M248</f>
        <v>1469</v>
      </c>
      <c r="M17" s="38">
        <f t="shared" si="4"/>
        <v>2230</v>
      </c>
      <c r="N17" s="38">
        <f>+Медуслуги!O33+Медуслуги!O64+Медуслуги!O131+Медуслуги!O202+Медуслуги!O248</f>
        <v>756</v>
      </c>
      <c r="O17" s="38">
        <f>+Медуслуги!P33+Медуслуги!P64+Медуслуги!P131+Медуслуги!P202+Медуслуги!P248</f>
        <v>1474</v>
      </c>
      <c r="P17" s="38">
        <f t="shared" si="5"/>
        <v>1929</v>
      </c>
      <c r="Q17" s="38">
        <f>+Медуслуги!R33+Медуслуги!R64+Медуслуги!R131+Медуслуги!R202+Медуслуги!R248</f>
        <v>660</v>
      </c>
      <c r="R17" s="38">
        <f>+Медуслуги!S33+Медуслуги!S64+Медуслуги!S131+Медуслуги!S202+Медуслуги!S248</f>
        <v>1269</v>
      </c>
    </row>
    <row r="18" spans="1:18" ht="56.25" x14ac:dyDescent="0.3">
      <c r="A18" s="65">
        <v>9</v>
      </c>
      <c r="B18" s="65"/>
      <c r="C18" s="104" t="s">
        <v>66</v>
      </c>
      <c r="D18" s="108">
        <f t="shared" si="0"/>
        <v>74830</v>
      </c>
      <c r="E18" s="38">
        <f t="shared" si="1"/>
        <v>27463</v>
      </c>
      <c r="F18" s="38">
        <f t="shared" si="1"/>
        <v>47367</v>
      </c>
      <c r="G18" s="38">
        <f t="shared" si="2"/>
        <v>53157</v>
      </c>
      <c r="H18" s="38">
        <f>+Медуслуги!I44+Медуслуги!I142+Медуслуги!I156+Медуслуги!I175+Медуслуги!I217</f>
        <v>19280</v>
      </c>
      <c r="I18" s="38">
        <f>+Медуслуги!J44+Медуслуги!J142+Медуслуги!J156+Медуслуги!J175+Медуслуги!J217</f>
        <v>33877</v>
      </c>
      <c r="J18" s="38">
        <f t="shared" si="3"/>
        <v>16774</v>
      </c>
      <c r="K18" s="38">
        <f>+Медуслуги!L44+Медуслуги!L142+Медуслуги!L156+Медуслуги!L175+Медуслуги!L217</f>
        <v>6468</v>
      </c>
      <c r="L18" s="38">
        <f>+Медуслуги!M44+Медуслуги!M142+Медуслуги!M156+Медуслуги!M175+Медуслуги!M217</f>
        <v>10306</v>
      </c>
      <c r="M18" s="38">
        <f t="shared" si="4"/>
        <v>4521</v>
      </c>
      <c r="N18" s="38">
        <f>+Медуслуги!O44+Медуслуги!O142+Медуслуги!O156+Медуслуги!O175+Медуслуги!O217</f>
        <v>1561</v>
      </c>
      <c r="O18" s="38">
        <f>+Медуслуги!P44+Медуслуги!P142+Медуслуги!P156+Медуслуги!P175+Медуслуги!P217</f>
        <v>2960</v>
      </c>
      <c r="P18" s="38">
        <f t="shared" si="5"/>
        <v>378</v>
      </c>
      <c r="Q18" s="38">
        <f>+Медуслуги!R44+Медуслуги!R142+Медуслуги!R156+Медуслуги!R175+Медуслуги!R217</f>
        <v>154</v>
      </c>
      <c r="R18" s="38">
        <f>+Медуслуги!S44+Медуслуги!S142+Медуслуги!S156+Медуслуги!S175+Медуслуги!S217</f>
        <v>224</v>
      </c>
    </row>
    <row r="19" spans="1:18" ht="75" x14ac:dyDescent="0.3">
      <c r="A19" s="65">
        <v>10</v>
      </c>
      <c r="B19" s="10" t="s">
        <v>138</v>
      </c>
      <c r="C19" s="66" t="s">
        <v>139</v>
      </c>
      <c r="D19" s="108">
        <f t="shared" si="0"/>
        <v>4394</v>
      </c>
      <c r="E19" s="38">
        <f t="shared" si="1"/>
        <v>2197</v>
      </c>
      <c r="F19" s="38">
        <f t="shared" si="1"/>
        <v>2197</v>
      </c>
      <c r="G19" s="38">
        <f t="shared" si="2"/>
        <v>1100</v>
      </c>
      <c r="H19" s="38">
        <f>+Медуслуги!I210</f>
        <v>550</v>
      </c>
      <c r="I19" s="38">
        <f>+Медуслуги!J210</f>
        <v>550</v>
      </c>
      <c r="J19" s="38">
        <f t="shared" si="3"/>
        <v>1098</v>
      </c>
      <c r="K19" s="38">
        <f>+Медуслуги!L210</f>
        <v>549</v>
      </c>
      <c r="L19" s="38">
        <f>+Медуслуги!M210</f>
        <v>549</v>
      </c>
      <c r="M19" s="38">
        <f t="shared" si="4"/>
        <v>1098</v>
      </c>
      <c r="N19" s="38">
        <f>+Медуслуги!O210</f>
        <v>549</v>
      </c>
      <c r="O19" s="38">
        <f>+Медуслуги!P210</f>
        <v>549</v>
      </c>
      <c r="P19" s="38">
        <f t="shared" si="5"/>
        <v>1098</v>
      </c>
      <c r="Q19" s="38">
        <f>+Медуслуги!R210</f>
        <v>549</v>
      </c>
      <c r="R19" s="38">
        <f>+Медуслуги!S210</f>
        <v>549</v>
      </c>
    </row>
    <row r="20" spans="1:18" ht="75" x14ac:dyDescent="0.3">
      <c r="A20" s="65">
        <v>11</v>
      </c>
      <c r="B20" s="10" t="s">
        <v>140</v>
      </c>
      <c r="C20" s="27" t="s">
        <v>141</v>
      </c>
      <c r="D20" s="108">
        <f t="shared" si="0"/>
        <v>11225</v>
      </c>
      <c r="E20" s="38">
        <f t="shared" si="1"/>
        <v>4500</v>
      </c>
      <c r="F20" s="38">
        <f t="shared" si="1"/>
        <v>6725</v>
      </c>
      <c r="G20" s="38">
        <f t="shared" si="2"/>
        <v>2807</v>
      </c>
      <c r="H20" s="38">
        <f>+Медуслуги!I211</f>
        <v>1125</v>
      </c>
      <c r="I20" s="38">
        <f>+Медуслуги!J211</f>
        <v>1682</v>
      </c>
      <c r="J20" s="38">
        <f t="shared" si="3"/>
        <v>2806</v>
      </c>
      <c r="K20" s="38">
        <f>+Медуслуги!L211</f>
        <v>1125</v>
      </c>
      <c r="L20" s="38">
        <f>+Медуслуги!M211</f>
        <v>1681</v>
      </c>
      <c r="M20" s="38">
        <f t="shared" si="4"/>
        <v>2806</v>
      </c>
      <c r="N20" s="38">
        <f>+Медуслуги!O211</f>
        <v>1125</v>
      </c>
      <c r="O20" s="38">
        <f>+Медуслуги!P211</f>
        <v>1681</v>
      </c>
      <c r="P20" s="38">
        <f t="shared" si="5"/>
        <v>2806</v>
      </c>
      <c r="Q20" s="38">
        <f>+Медуслуги!R211</f>
        <v>1125</v>
      </c>
      <c r="R20" s="38">
        <f>+Медуслуги!S211</f>
        <v>1681</v>
      </c>
    </row>
    <row r="21" spans="1:18" x14ac:dyDescent="0.3">
      <c r="A21" s="65">
        <v>12</v>
      </c>
      <c r="B21" s="65"/>
      <c r="C21" s="105" t="s">
        <v>128</v>
      </c>
      <c r="D21" s="108">
        <f t="shared" si="0"/>
        <v>1100</v>
      </c>
      <c r="E21" s="38">
        <f t="shared" si="1"/>
        <v>416</v>
      </c>
      <c r="F21" s="38">
        <f t="shared" si="1"/>
        <v>684</v>
      </c>
      <c r="G21" s="38">
        <f t="shared" si="2"/>
        <v>275</v>
      </c>
      <c r="H21" s="38">
        <f>+Медуслуги!I138</f>
        <v>104</v>
      </c>
      <c r="I21" s="38">
        <f>+Медуслуги!J138</f>
        <v>171</v>
      </c>
      <c r="J21" s="38">
        <f t="shared" si="3"/>
        <v>275</v>
      </c>
      <c r="K21" s="38">
        <f>+Медуслуги!L138</f>
        <v>104</v>
      </c>
      <c r="L21" s="38">
        <f>+Медуслуги!M138</f>
        <v>171</v>
      </c>
      <c r="M21" s="38">
        <f t="shared" si="4"/>
        <v>275</v>
      </c>
      <c r="N21" s="38">
        <f>+Медуслуги!O138</f>
        <v>104</v>
      </c>
      <c r="O21" s="38">
        <f>+Медуслуги!P138</f>
        <v>171</v>
      </c>
      <c r="P21" s="38">
        <f t="shared" si="5"/>
        <v>275</v>
      </c>
      <c r="Q21" s="38">
        <f>+Медуслуги!R138</f>
        <v>104</v>
      </c>
      <c r="R21" s="38">
        <f>+Медуслуги!S138</f>
        <v>171</v>
      </c>
    </row>
    <row r="22" spans="1:18" ht="37.5" x14ac:dyDescent="0.3">
      <c r="A22" s="65">
        <v>13</v>
      </c>
      <c r="B22" s="48" t="s">
        <v>69</v>
      </c>
      <c r="C22" s="27" t="s">
        <v>131</v>
      </c>
      <c r="D22" s="108">
        <f t="shared" si="0"/>
        <v>188</v>
      </c>
      <c r="E22" s="38">
        <f t="shared" si="1"/>
        <v>68</v>
      </c>
      <c r="F22" s="38">
        <f t="shared" si="1"/>
        <v>120</v>
      </c>
      <c r="G22" s="38">
        <f t="shared" si="2"/>
        <v>47</v>
      </c>
      <c r="H22" s="38">
        <f>+Медуслуги!I141</f>
        <v>17</v>
      </c>
      <c r="I22" s="38">
        <f>+Медуслуги!J141</f>
        <v>30</v>
      </c>
      <c r="J22" s="38">
        <f t="shared" si="3"/>
        <v>47</v>
      </c>
      <c r="K22" s="38">
        <f>+Медуслуги!L141</f>
        <v>17</v>
      </c>
      <c r="L22" s="38">
        <f>+Медуслуги!M141</f>
        <v>30</v>
      </c>
      <c r="M22" s="38">
        <f t="shared" si="4"/>
        <v>47</v>
      </c>
      <c r="N22" s="38">
        <f>+Медуслуги!O141</f>
        <v>17</v>
      </c>
      <c r="O22" s="38">
        <f>+Медуслуги!P141</f>
        <v>30</v>
      </c>
      <c r="P22" s="38">
        <f t="shared" si="5"/>
        <v>47</v>
      </c>
      <c r="Q22" s="38">
        <f>+Медуслуги!R141</f>
        <v>17</v>
      </c>
      <c r="R22" s="38">
        <f>+Медуслуги!S141</f>
        <v>30</v>
      </c>
    </row>
    <row r="23" spans="1:18" x14ac:dyDescent="0.3">
      <c r="A23" s="65">
        <v>14</v>
      </c>
      <c r="B23" s="47"/>
      <c r="C23" s="106" t="s">
        <v>11</v>
      </c>
      <c r="D23" s="108">
        <f t="shared" si="0"/>
        <v>35900</v>
      </c>
      <c r="E23" s="38">
        <f t="shared" si="1"/>
        <v>14146</v>
      </c>
      <c r="F23" s="38">
        <f t="shared" si="1"/>
        <v>21754</v>
      </c>
      <c r="G23" s="38">
        <f>H23+I23</f>
        <v>9525</v>
      </c>
      <c r="H23" s="38">
        <f>+Медуслуги!I39+Медуслуги!I206+Медуслуги!I212+Медуслуги!I219+Медуслуги!I254</f>
        <v>3701</v>
      </c>
      <c r="I23" s="38">
        <f>+Медуслуги!J39+Медуслуги!J206+Медуслуги!J212+Медуслуги!J219+Медуслуги!J254</f>
        <v>5824</v>
      </c>
      <c r="J23" s="38">
        <f>K23+L23</f>
        <v>9307</v>
      </c>
      <c r="K23" s="38">
        <f>+Медуслуги!L39+Медуслуги!L206+Медуслуги!L212+Медуслуги!L219+Медуслуги!L254</f>
        <v>3679</v>
      </c>
      <c r="L23" s="38">
        <f>+Медуслуги!M39+Медуслуги!M206+Медуслуги!M212+Медуслуги!M219+Медуслуги!M254</f>
        <v>5628</v>
      </c>
      <c r="M23" s="38">
        <f>N23+O23</f>
        <v>9308</v>
      </c>
      <c r="N23" s="38">
        <f>+Медуслуги!O39+Медуслуги!O206+Медуслуги!O212+Медуслуги!O219+Медуслуги!O254</f>
        <v>3679</v>
      </c>
      <c r="O23" s="38">
        <f>+Медуслуги!P39+Медуслуги!P206+Медуслуги!P212+Медуслуги!P219+Медуслуги!P254</f>
        <v>5629</v>
      </c>
      <c r="P23" s="38">
        <f>Q23+R23</f>
        <v>7760</v>
      </c>
      <c r="Q23" s="38">
        <f>+Медуслуги!R39+Медуслуги!R206+Медуслуги!R212+Медуслуги!R219+Медуслуги!R254</f>
        <v>3087</v>
      </c>
      <c r="R23" s="38">
        <f>+Медуслуги!S39+Медуслуги!S206+Медуслуги!S212+Медуслуги!S219+Медуслуги!S254</f>
        <v>4673</v>
      </c>
    </row>
    <row r="24" spans="1:18" ht="114" customHeight="1" x14ac:dyDescent="0.3">
      <c r="A24" s="65">
        <v>15</v>
      </c>
      <c r="B24" s="47" t="s">
        <v>113</v>
      </c>
      <c r="C24" s="107" t="s">
        <v>114</v>
      </c>
      <c r="D24" s="108">
        <f t="shared" ref="D24:D25" si="6">E24+F24</f>
        <v>200</v>
      </c>
      <c r="E24" s="38">
        <f t="shared" ref="E24:E25" si="7">H24+K24+N24+Q24</f>
        <v>71</v>
      </c>
      <c r="F24" s="38">
        <f t="shared" ref="F24:F25" si="8">I24+L24+O24+R24</f>
        <v>129</v>
      </c>
      <c r="G24" s="38">
        <f t="shared" ref="G24:G25" si="9">H24+I24</f>
        <v>30</v>
      </c>
      <c r="H24" s="38">
        <f>+Медуслуги!I143+Медуслуги!I154</f>
        <v>12</v>
      </c>
      <c r="I24" s="38">
        <f>+Медуслуги!J143+Медуслуги!J154</f>
        <v>18</v>
      </c>
      <c r="J24" s="38">
        <f t="shared" ref="J24:J25" si="10">K24+L24</f>
        <v>54</v>
      </c>
      <c r="K24" s="38">
        <f>+Медуслуги!L143+Медуслуги!L154</f>
        <v>19</v>
      </c>
      <c r="L24" s="38">
        <f>+Медуслуги!M143+Медуслуги!M154</f>
        <v>35</v>
      </c>
      <c r="M24" s="38">
        <f t="shared" ref="M24:M25" si="11">N24+O24</f>
        <v>55</v>
      </c>
      <c r="N24" s="38">
        <f>+Медуслуги!O143+Медуслуги!O154</f>
        <v>19</v>
      </c>
      <c r="O24" s="38">
        <f>+Медуслуги!P143+Медуслуги!P154</f>
        <v>36</v>
      </c>
      <c r="P24" s="38">
        <f t="shared" ref="P24:P25" si="12">Q24+R24</f>
        <v>61</v>
      </c>
      <c r="Q24" s="38">
        <f>+Медуслуги!R143+Медуслуги!R154</f>
        <v>21</v>
      </c>
      <c r="R24" s="38">
        <f>+Медуслуги!S143+Медуслуги!S154</f>
        <v>40</v>
      </c>
    </row>
    <row r="25" spans="1:18" s="5" customFormat="1" x14ac:dyDescent="0.3">
      <c r="A25" s="12"/>
      <c r="B25" s="12"/>
      <c r="C25" s="67" t="s">
        <v>17</v>
      </c>
      <c r="D25" s="109">
        <f t="shared" si="6"/>
        <v>260817</v>
      </c>
      <c r="E25" s="110">
        <f t="shared" si="7"/>
        <v>91538</v>
      </c>
      <c r="F25" s="110">
        <f t="shared" si="8"/>
        <v>169279</v>
      </c>
      <c r="G25" s="110">
        <f t="shared" si="9"/>
        <v>100399</v>
      </c>
      <c r="H25" s="110">
        <f>SUM(H10:H24)</f>
        <v>35569</v>
      </c>
      <c r="I25" s="110">
        <f>SUM(I10:I24)</f>
        <v>64830</v>
      </c>
      <c r="J25" s="110">
        <f t="shared" si="10"/>
        <v>64021</v>
      </c>
      <c r="K25" s="110">
        <f>SUM(K10:K24)</f>
        <v>22752</v>
      </c>
      <c r="L25" s="110">
        <f>SUM(L10:L24)</f>
        <v>41269</v>
      </c>
      <c r="M25" s="110">
        <f t="shared" si="11"/>
        <v>51458</v>
      </c>
      <c r="N25" s="110">
        <f>SUM(N10:N24)</f>
        <v>17832</v>
      </c>
      <c r="O25" s="110">
        <f>SUM(O10:O24)</f>
        <v>33626</v>
      </c>
      <c r="P25" s="110">
        <f t="shared" si="12"/>
        <v>44939</v>
      </c>
      <c r="Q25" s="110">
        <f>SUM(Q10:Q24)</f>
        <v>15385</v>
      </c>
      <c r="R25" s="110">
        <f>SUM(R10:R24)</f>
        <v>29554</v>
      </c>
    </row>
    <row r="28" spans="1:18" x14ac:dyDescent="0.3">
      <c r="E28" s="68"/>
    </row>
    <row r="31" spans="1:18" x14ac:dyDescent="0.3">
      <c r="C31" s="102"/>
    </row>
    <row r="32" spans="1:18" x14ac:dyDescent="0.3">
      <c r="C32" s="102"/>
    </row>
  </sheetData>
  <mergeCells count="22">
    <mergeCell ref="A2:R2"/>
    <mergeCell ref="A3:R3"/>
    <mergeCell ref="C4:N4"/>
    <mergeCell ref="A5:A8"/>
    <mergeCell ref="B5:B8"/>
    <mergeCell ref="C5:C8"/>
    <mergeCell ref="D5:F6"/>
    <mergeCell ref="G5:R5"/>
    <mergeCell ref="G6:I6"/>
    <mergeCell ref="J6:L6"/>
    <mergeCell ref="P7:P8"/>
    <mergeCell ref="Q7:R7"/>
    <mergeCell ref="M6:O6"/>
    <mergeCell ref="P6:R6"/>
    <mergeCell ref="D7:D8"/>
    <mergeCell ref="E7:F7"/>
    <mergeCell ref="N7:O7"/>
    <mergeCell ref="G7:G8"/>
    <mergeCell ref="H7:I7"/>
    <mergeCell ref="J7:J8"/>
    <mergeCell ref="K7:L7"/>
    <mergeCell ref="M7:M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Медуслуги</vt:lpstr>
      <vt:lpstr>Свод</vt:lpstr>
      <vt:lpstr>Свод1</vt:lpstr>
      <vt:lpstr>Медуслуги!Заголовки_для_печати</vt:lpstr>
      <vt:lpstr>Медуслуги!Область_печати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Бондаренко</dc:creator>
  <cp:lastModifiedBy>Светлана В. Малашенко</cp:lastModifiedBy>
  <cp:lastPrinted>2021-02-16T06:17:08Z</cp:lastPrinted>
  <dcterms:created xsi:type="dcterms:W3CDTF">2014-01-23T06:45:26Z</dcterms:created>
  <dcterms:modified xsi:type="dcterms:W3CDTF">2021-04-08T06:46:03Z</dcterms:modified>
</cp:coreProperties>
</file>